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4.xml" ContentType="application/vnd.openxmlformats-officedocument.drawingml.chartshapes+xml"/>
  <Override PartName="/xl/drawings/drawing10.xml" ContentType="application/vnd.openxmlformats-officedocument.drawingml.chartshapes+xml"/>
  <Override PartName="/xl/drawings/drawing20.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12.xml" ContentType="application/vnd.openxmlformats-officedocument.drawingml.chartshapes+xml"/>
  <Override PartName="/xl/drawings/drawing24.xml" ContentType="application/vnd.openxmlformats-officedocument.drawingml.chartshapes+xml"/>
  <Override PartName="/xl/drawings/drawing4.xml" ContentType="application/vnd.openxmlformats-officedocument.drawingml.chartshapes+xml"/>
  <Override PartName="/xl/drawings/drawing35.xml" ContentType="application/vnd.openxmlformats-officedocument.drawingml.chartshapes+xml"/>
  <Override PartName="/xl/drawings/drawing33.xml" ContentType="application/vnd.openxmlformats-officedocument.drawingml.chartshapes+xml"/>
  <Override PartName="/xl/drawings/drawing31.xml" ContentType="application/vnd.openxmlformats-officedocument.drawingml.chartshapes+xml"/>
  <Override PartName="/xl/drawings/drawing30.xml" ContentType="application/vnd.openxmlformats-officedocument.drawingml.chartshapes+xml"/>
  <Override PartName="/xl/drawings/drawing28.xml" ContentType="application/vnd.openxmlformats-officedocument.drawingml.chartshapes+xml"/>
  <Override PartName="/xl/drawings/drawing26.xml" ContentType="application/vnd.openxmlformats-officedocument.drawingml.chartshapes+xml"/>
  <Override PartName="/xl/drawings/drawing22.xml" ContentType="application/vnd.openxmlformats-officedocument.drawingml.chartshapes+xml"/>
  <Override PartName="/xl/workbook.xml" ContentType="application/vnd.openxmlformats-officedocument.spreadsheetml.sheet.main+xml"/>
  <Override PartName="/xl/worksheets/sheet2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22.xml" ContentType="application/vnd.openxmlformats-officedocument.drawingml.chart+xml"/>
  <Override PartName="/xl/drawings/drawing39.xml" ContentType="application/vnd.openxmlformats-officedocument.drawing+xml"/>
  <Override PartName="/xl/worksheets/sheet8.xml" ContentType="application/vnd.openxmlformats-officedocument.spreadsheetml.worksheet+xml"/>
  <Override PartName="/xl/drawings/drawing29.xml" ContentType="application/vnd.openxmlformats-officedocument.drawing+xml"/>
  <Override PartName="/xl/charts/chart15.xml" ContentType="application/vnd.openxmlformats-officedocument.drawingml.chart+xml"/>
  <Override PartName="/xl/worksheets/sheet7.xml" ContentType="application/vnd.openxmlformats-officedocument.spreadsheetml.worksheet+xml"/>
  <Override PartName="/xl/charts/chart14.xml" ContentType="application/vnd.openxmlformats-officedocument.drawingml.chart+xml"/>
  <Override PartName="/xl/drawings/drawing27.xml" ContentType="application/vnd.openxmlformats-officedocument.drawing+xml"/>
  <Override PartName="/xl/worksheets/sheet9.xml" ContentType="application/vnd.openxmlformats-officedocument.spreadsheetml.worksheet+xml"/>
  <Override PartName="/xl/charts/chart12.xml" ContentType="application/vnd.openxmlformats-officedocument.drawingml.chart+xml"/>
  <Override PartName="/xl/worksheets/sheet10.xml" ContentType="application/vnd.openxmlformats-officedocument.spreadsheetml.worksheet+xml"/>
  <Override PartName="/xl/drawings/drawing25.xml" ContentType="application/vnd.openxmlformats-officedocument.drawing+xml"/>
  <Override PartName="/xl/charts/chart13.xml" ContentType="application/vnd.openxmlformats-officedocument.drawingml.chart+xml"/>
  <Override PartName="/xl/charts/chart16.xml" ContentType="application/vnd.openxmlformats-officedocument.drawingml.chart+xml"/>
  <Override PartName="/xl/worksheets/sheet6.xml" ContentType="application/vnd.openxmlformats-officedocument.spreadsheetml.worksheet+xml"/>
  <Override PartName="/xl/drawings/drawing32.xml" ContentType="application/vnd.openxmlformats-officedocument.drawing+xml"/>
  <Override PartName="/xl/drawings/drawing37.xml" ContentType="application/vnd.openxmlformats-officedocument.drawing+xml"/>
  <Override PartName="/xl/charts/chart20.xml" ContentType="application/vnd.openxmlformats-officedocument.drawingml.chart+xml"/>
  <Override PartName="/xl/drawings/drawing38.xml" ContentType="application/vnd.openxmlformats-officedocument.drawing+xml"/>
  <Override PartName="/xl/charts/chart21.xml" ContentType="application/vnd.openxmlformats-officedocument.drawingml.chart+xml"/>
  <Override PartName="/xl/charts/chart19.xml" ContentType="application/vnd.openxmlformats-officedocument.drawingml.chart+xml"/>
  <Override PartName="/xl/drawings/drawing36.xml" ContentType="application/vnd.openxmlformats-officedocument.drawing+xml"/>
  <Override PartName="/xl/worksheets/sheet4.xml" ContentType="application/vnd.openxmlformats-officedocument.spreadsheetml.worksheet+xml"/>
  <Override PartName="/xl/charts/chart17.xml" ContentType="application/vnd.openxmlformats-officedocument.drawingml.chart+xml"/>
  <Override PartName="/xl/worksheets/sheet5.xml" ContentType="application/vnd.openxmlformats-officedocument.spreadsheetml.worksheet+xml"/>
  <Override PartName="/xl/drawings/drawing34.xml" ContentType="application/vnd.openxmlformats-officedocument.drawing+xml"/>
  <Override PartName="/xl/charts/chart18.xml" ContentType="application/vnd.openxmlformats-officedocument.drawingml.chart+xml"/>
  <Override PartName="/xl/drawings/drawing23.xml" ContentType="application/vnd.openxmlformats-officedocument.drawing+xml"/>
  <Override PartName="/xl/worksheets/sheet1.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drawings/drawing1.xml" ContentType="application/vnd.openxmlformats-officedocument.drawing+xml"/>
  <Override PartName="/xl/charts/chart1.xml" ContentType="application/vnd.openxmlformats-officedocument.drawingml.chart+xml"/>
  <Override PartName="/xl/worksheets/sheet21.xml" ContentType="application/vnd.openxmlformats-officedocument.spreadsheetml.worksheet+xml"/>
  <Override PartName="/xl/charts/chart5.xml" ContentType="application/vnd.openxmlformats-officedocument.drawingml.chart+xml"/>
  <Override PartName="/xl/drawings/drawing15.xml" ContentType="application/vnd.openxmlformats-officedocument.drawing+xml"/>
  <Override PartName="/xl/charts/chart8.xml" ContentType="application/vnd.openxmlformats-officedocument.drawingml.chart+xml"/>
  <Override PartName="/xl/sharedStrings.xml" ContentType="application/vnd.openxmlformats-officedocument.spreadsheetml.sharedStrings+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14.xml" ContentType="application/vnd.openxmlformats-officedocument.spreadsheetml.worksheet+xml"/>
  <Override PartName="/xl/styles.xml" ContentType="application/vnd.openxmlformats-officedocument.spreadsheetml.styles+xml"/>
  <Override PartName="/xl/worksheets/sheet17.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worksheets/sheet19.xml" ContentType="application/vnd.openxmlformats-officedocument.spreadsheetml.worksheet+xml"/>
  <Override PartName="/xl/charts/chart6.xml" ContentType="application/vnd.openxmlformats-officedocument.drawingml.chart+xml"/>
  <Override PartName="/xl/charts/chart4.xml" ContentType="application/vnd.openxmlformats-officedocument.drawingml.chart+xml"/>
  <Override PartName="/xl/worksheets/sheet18.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theme/theme1.xml" ContentType="application/vnd.openxmlformats-officedocument.theme+xml"/>
  <Override PartName="/xl/charts/chart7.xml" ContentType="application/vnd.openxmlformats-officedocument.drawingml.chart+xml"/>
  <Override PartName="/xl/drawings/drawing13.xml" ContentType="application/vnd.openxmlformats-officedocument.drawing+xml"/>
  <Override PartName="/xl/drawings/drawing7.xml" ContentType="application/vnd.openxmlformats-officedocument.drawing+xml"/>
  <Override PartName="/xl/worksheets/sheet43.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worksheets/sheet23.xml" ContentType="application/vnd.openxmlformats-officedocument.spreadsheetml.worksheet+xml"/>
  <Override PartName="/xl/worksheets/sheet11.xml" ContentType="application/vnd.openxmlformats-officedocument.spreadsheetml.worksheet+xml"/>
  <Override PartName="/xl/charts/chart11.xml" ContentType="application/vnd.openxmlformats-officedocument.drawingml.chart+xml"/>
  <Override PartName="/xl/worksheets/sheet24.xml" ContentType="application/vnd.openxmlformats-officedocument.spreadsheetml.worksheet+xml"/>
  <Override PartName="/xl/worksheets/sheet25.xml" ContentType="application/vnd.openxmlformats-officedocument.spreadsheetml.worksheet+xml"/>
  <Override PartName="/xl/worksheets/sheet42.xml" ContentType="application/vnd.openxmlformats-officedocument.spreadsheetml.worksheet+xml"/>
  <Override PartName="/xl/worksheets/sheet12.xml" ContentType="application/vnd.openxmlformats-officedocument.spreadsheetml.worksheet+xml"/>
  <Override PartName="/xl/charts/chart10.xml" ContentType="application/vnd.openxmlformats-officedocument.drawingml.char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charts/chart9.xml" ContentType="application/vnd.openxmlformats-officedocument.drawingml.chart+xml"/>
  <Override PartName="/xl/worksheets/sheet13.xml" ContentType="application/vnd.openxmlformats-officedocument.spreadsheetml.worksheet+xml"/>
  <Override PartName="/xl/worksheets/sheet38.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7.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9.xml" ContentType="application/vnd.openxmlformats-officedocument.drawing+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2.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8.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20.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calcChain.xml" ContentType="application/vnd.openxmlformats-officedocument.spreadsheetml.calcChain+xml"/>
  <Override PartName="/xl/tables/table6.xml" ContentType="application/vnd.openxmlformats-officedocument.spreadsheetml.table+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20.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740" windowWidth="15435" windowHeight="6060" tabRatio="963"/>
  </bookViews>
  <sheets>
    <sheet name="איור ג'-1" sheetId="175" r:id="rId1"/>
    <sheet name="נתונים ג'-1" sheetId="174" r:id="rId2"/>
    <sheet name="איור ג'-2" sheetId="151" r:id="rId3"/>
    <sheet name="נתונים ג'-2" sheetId="150" r:id="rId4"/>
    <sheet name="איור ג'-3" sheetId="147" r:id="rId5"/>
    <sheet name="נתונים ג'-3" sheetId="146" r:id="rId6"/>
    <sheet name="איור ג'-4" sheetId="142" r:id="rId7"/>
    <sheet name="נתונים ג'-4" sheetId="18" r:id="rId8"/>
    <sheet name="XPQUERYDOC_0" sheetId="139" state="veryHidden" r:id="rId9"/>
    <sheet name="XPQUERYDOC_0-2" sheetId="140" state="veryHidden" r:id="rId10"/>
    <sheet name="XPQUERYDOC_0-3" sheetId="141" state="veryHidden" r:id="rId11"/>
    <sheet name="איור ג'-5" sheetId="153" r:id="rId12"/>
    <sheet name="נתונים ג'-5" sheetId="152" r:id="rId13"/>
    <sheet name="איור ג'-6" sheetId="195" r:id="rId14"/>
    <sheet name="נתונים ג'-6" sheetId="204" r:id="rId15"/>
    <sheet name="איור ג'-7" sheetId="163" r:id="rId16"/>
    <sheet name="נתונים ג'-7" sheetId="162" r:id="rId17"/>
    <sheet name="איור ג'-8" sheetId="185" r:id="rId18"/>
    <sheet name="נתונים ג'-8" sheetId="184" r:id="rId19"/>
    <sheet name="איור ג'-9" sheetId="165" r:id="rId20"/>
    <sheet name="נתונים ג'-9" sheetId="164" r:id="rId21"/>
    <sheet name="איור ג'-10" sheetId="167" r:id="rId22"/>
    <sheet name="נתונים ג'-10" sheetId="166" r:id="rId23"/>
    <sheet name="איור ג'-11" sheetId="169" r:id="rId24"/>
    <sheet name="נתונים ג'-11 " sheetId="168" r:id="rId25"/>
    <sheet name="איור ג'-12 " sheetId="183" r:id="rId26"/>
    <sheet name="נתונים ג'-12" sheetId="182" r:id="rId27"/>
    <sheet name="איור ג'-13" sheetId="211" r:id="rId28"/>
    <sheet name="נתונים ג'-13" sheetId="190" r:id="rId29"/>
    <sheet name="איור ג'-14" sheetId="187" r:id="rId30"/>
    <sheet name="נתונים ג'-14" sheetId="186" r:id="rId31"/>
    <sheet name="איור ג'-15 " sheetId="213" r:id="rId32"/>
    <sheet name="נתונים ג'-15 " sheetId="212" r:id="rId33"/>
    <sheet name="איור ג'-16" sheetId="191" r:id="rId34"/>
    <sheet name="נתונים ג'-16" sheetId="210" r:id="rId35"/>
    <sheet name="איור ג'-17" sheetId="217" r:id="rId36"/>
    <sheet name="נתונים ג'-17" sheetId="218" r:id="rId37"/>
    <sheet name="איור ג'-18" sheetId="200" r:id="rId38"/>
    <sheet name="נתונים ג'-18" sheetId="201" r:id="rId39"/>
    <sheet name="איור ג'-19" sheetId="198" r:id="rId40"/>
    <sheet name="נתונים ג'-19" sheetId="199" r:id="rId41"/>
    <sheet name="איור ג'-20 " sheetId="202" r:id="rId42"/>
    <sheet name="נתונים ג'-20 " sheetId="203" r:id="rId43"/>
    <sheet name="איור ג'-21" sheetId="189" r:id="rId44"/>
    <sheet name="נתונים ג'-21" sheetId="188" r:id="rId45"/>
    <sheet name="לוח אינדיקטורים" sheetId="194" r:id="rId46"/>
  </sheets>
  <externalReferences>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s>
  <definedNames>
    <definedName name="___B65540">'[1]IS Safran'!#REF!</definedName>
    <definedName name="___B65545">'[1]IS Safran'!#REF!</definedName>
    <definedName name="___B65550">'[1]IS Safran'!#REF!</definedName>
    <definedName name="___B65650">'[1]IS Safran'!#REF!</definedName>
    <definedName name="__B65540">'[1]IS Safran'!#REF!</definedName>
    <definedName name="__B65545">'[1]IS Safran'!#REF!</definedName>
    <definedName name="__B65550">'[1]IS Safran'!#REF!</definedName>
    <definedName name="__B65650">'[1]IS Safran'!#REF!</definedName>
    <definedName name="_1_0חיוב_זיכוי_פנימ">'[2]#REF'!#REF!</definedName>
    <definedName name="_1שם_טבלה">"Dummy"</definedName>
    <definedName name="_2_0פיצו">'[2]#REF'!#REF!</definedName>
    <definedName name="_B65540">'[1]IS Safran'!#REF!</definedName>
    <definedName name="_B65545">'[1]IS Safran'!#REF!</definedName>
    <definedName name="_B65550">'[1]IS Safran'!#REF!</definedName>
    <definedName name="_B65650">'[1]IS Safran'!#REF!</definedName>
    <definedName name="_xlnm._FilterDatabase" localSheetId="32" hidden="1">'נתונים ג''-15 '!$E$17:$F$20</definedName>
    <definedName name="_tab2">'[3]6.99'!#REF!</definedName>
    <definedName name="_tab3">'[4]6.99'!#REF!</definedName>
    <definedName name="_tab5">'[5]3.00'!#REF!</definedName>
    <definedName name="a">'[6]Variance Tables'!$B$1:$R$55</definedName>
    <definedName name="acherpresent">OFFSET([7]Sheet7!$AA$3,1,0,nROWS-1,1)</definedName>
    <definedName name="AgriList">#REF!</definedName>
    <definedName name="BankList">#REF!</definedName>
    <definedName name="banks">[8]Sheet4!$C$1</definedName>
    <definedName name="BDRECHT">#REF!</definedName>
    <definedName name="BNKNAME">'[9]מערכת 43 לוח 2'!#REF!</definedName>
    <definedName name="ccc">OFFSET([7]Sheet7!$G$3,1,0,nROWS-1,1)</definedName>
    <definedName name="COLNUMBERS">#REF!</definedName>
    <definedName name="copyAr">OFFSET([10]גיליון12!$A$3,COUNTA([10]גיליון12!$B:$B),0)</definedName>
    <definedName name="CROP">#REF!</definedName>
    <definedName name="CURRENCY">'[9]מערכת 43 לוח 2'!#REF!</definedName>
    <definedName name="data">[11]yazigdsc!$A$4:$AA$2708</definedName>
    <definedName name="_xlnm.Database">#REF!</definedName>
    <definedName name="date">[12]data!$E$1:$AC$1</definedName>
    <definedName name="DateList">#REF!</definedName>
    <definedName name="datepresent">OFFSET([7]Sheet7!$S$3,1,0,nROWS-1,1)</definedName>
    <definedName name="dates">[8]Sheet4!$A$1</definedName>
    <definedName name="ddd">OFFSET([7]Sheet7!$AA$3,1,0,nROWS-1,1)</definedName>
    <definedName name="deviation">'[13]פירוטים לרוו"ה חברה 12 '!$K$1:$L$65536,'[13]פירוטים לרוו"ה חברה 12 '!$A$1:$E$57</definedName>
    <definedName name="deviation12cons">'[13]פירוטים לרוו"ה חברה 12 '!$K$1:$L$65536,'[13]פירוטים לרוו"ה חברה 12 '!$A$1:$E$57</definedName>
    <definedName name="deviation12solo">'[13]פירוטים לרוו"ה חברה 12 '!$K$1:$L$65536,'[13]פירוטים לרוו"ה חברה 12 '!$A$1:$E$57</definedName>
    <definedName name="deviation3cons">'[13]פירוטים לרוו"ה חברה 12 '!$K$1:$L$65536,'[13]פירוטים לרוו"ה חברה 12 '!$A$1:$E$57</definedName>
    <definedName name="deviation3solo">'[13]פירוטים לרוו"ה חברה 12 '!$K$1:$L$65536,'[13]פירוטים לרוו"ה חברה 12 '!$A$1:$E$57</definedName>
    <definedName name="deviations">'[13]פירוטים לרוו"ה חברה 12 '!$K$1:$L$65536,'[13]פירוטים לרוו"ה חברה 12 '!$A$1:$E$57</definedName>
    <definedName name="djd\">OFFSET([7]Sheet7!$F$3,1,0,nROWS-1,1)</definedName>
    <definedName name="eee">OFFSET([7]Sheet7!$Y$3,1,0,nROWS-1,1)</definedName>
    <definedName name="EUR_AVG_09_10">'[14]HAG Currencies'!$E$7</definedName>
    <definedName name="EUR_AVG9_10">'[15]HAG Currencies'!$E$7</definedName>
    <definedName name="EUR_BDG">'[14]BU Currencies'!$E$5</definedName>
    <definedName name="EUR_END_6_09">'[14]HAG Currencies'!$E$18</definedName>
    <definedName name="EUR_END_6_10">'[14]HAG Currencies'!$F$18</definedName>
    <definedName name="FinalBList">#REF!</definedName>
    <definedName name="FinalList">#REF!</definedName>
    <definedName name="FirstDate">#REF!</definedName>
    <definedName name="fullAgr">#REF!</definedName>
    <definedName name="fullListOfBanks">#REF!</definedName>
    <definedName name="Hamara">[8]Sheet4!$S$1</definedName>
    <definedName name="HamaraDate">[8]Sheet4!$U$1</definedName>
    <definedName name="help">OFFSET([7]Sheet7!$AI$3,1,0,COUNTA([7]Sheet7!$AI:$AI)-1,1)</definedName>
    <definedName name="Heset">[8]Sheet4!$AC$2</definedName>
    <definedName name="isIngOrEd">[8]Sheet4!$G$1</definedName>
    <definedName name="jhdf">OFFSET([7]Sheet7!$G$3,1,0,nROWS-1,1)</definedName>
    <definedName name="jjj">"Dummy"</definedName>
    <definedName name="Kamut">[8]Sheet4!$AC$3</definedName>
    <definedName name="LIMAGRAIN">#REF!</definedName>
    <definedName name="LuchList">#REF!</definedName>
    <definedName name="Macro1">[16]Macro1!$A$105</definedName>
    <definedName name="Macro10">[16]Macro1!$A$1</definedName>
    <definedName name="Macro11">[16]Macro1!$A$8</definedName>
    <definedName name="Macro12">[16]Macro1!$A$15</definedName>
    <definedName name="Macro2">[16]Macro1!$A$45</definedName>
    <definedName name="Macro3">[16]Macro1!$A$52</definedName>
    <definedName name="Macro4">[16]Macro1!$A$59</definedName>
    <definedName name="Macro5">[16]Macro1!$A$66</definedName>
    <definedName name="Macro6">[16]Macro1!$A$73</definedName>
    <definedName name="Macro7">[16]Macro1!$A$80</definedName>
    <definedName name="Macro8">[16]Macro1!$A$87</definedName>
    <definedName name="Macro9">[16]Macro1!$A$94</definedName>
    <definedName name="MADAD">#REF!</definedName>
    <definedName name="MadadAnyWay">[8]Sheet4!$AE$1</definedName>
    <definedName name="MadadDate">[8]Sheet4!$Q$1</definedName>
    <definedName name="Madadlt">[8]Sheet4!$O$1</definedName>
    <definedName name="Madadsp">[8]Sheet4!$N$1</definedName>
    <definedName name="mafan1">[17]mafan_opt!$A$1:$A$1</definedName>
    <definedName name="mafan1_n">[17]mafan_opt_n!$A$1:$A$1</definedName>
    <definedName name="MAS_HAVAROT">#REF!</definedName>
    <definedName name="MEKADEM">#REF!</definedName>
    <definedName name="MHS">#REF!</definedName>
    <definedName name="mm">[17]mafan_opt_n!$A$1:$A$1</definedName>
    <definedName name="mmm">[17]mafan_opt!$A$1:$A$1</definedName>
    <definedName name="movilpresent">OFFSET([7]Sheet7!$Y$3,1,0,nROWS-1,1)</definedName>
    <definedName name="name1">#REF!</definedName>
    <definedName name="namepresent">OFFSET([7]Sheet7!$T$3,1,0,nROWS-1,1)</definedName>
    <definedName name="names">OFFSET([7]Sheet7!$B$3,1,0,nROWS-1,1)</definedName>
    <definedName name="nROWS">COUNTA([7]Sheet7!$B:$B)</definedName>
    <definedName name="OBdived">"Option Button 72"</definedName>
    <definedName name="OBDiving">"Option Button 73"</definedName>
    <definedName name="opm">#REF!</definedName>
    <definedName name="pass">"noah"</definedName>
    <definedName name="Perut">[8]Sheet4!$Y$1</definedName>
    <definedName name="PerutRS">[8]Sheet4!$AI$1</definedName>
    <definedName name="present">OFFSET([7]Sheet7!$AD$3,1,0,nROWS-1,1)</definedName>
    <definedName name="qq">#REF!</definedName>
    <definedName name="reArrangeSF">[8]Sheet4!$AG$1</definedName>
    <definedName name="Recover">[18]Macro1!$A$51</definedName>
    <definedName name="REPORTINGDATE">'[9]מערכת 43 לוח 2'!#REF!</definedName>
    <definedName name="Screen1">[8]HelpSheet!$B$1:$E$1</definedName>
    <definedName name="Screen2">[8]HelpSheet!$B$2:$E$2</definedName>
    <definedName name="Screen3">[8]HelpSheet!$B$3:$E$3</definedName>
    <definedName name="Screen4">[8]HelpSheet!$B$4:$E$4</definedName>
    <definedName name="Screen5">[8]HelpSheet!$B$5:$E$11</definedName>
    <definedName name="seifs">[8]Sheet4!$I$1</definedName>
    <definedName name="selAmuda">[8]Sheet4!$W$1</definedName>
    <definedName name="selOpt">[8]Sheet4!$W$1</definedName>
    <definedName name="selShura">[8]Sheet4!$W$3</definedName>
    <definedName name="SHIARUCHDATE">'[9]מערכת 43 לוח 2'!#REF!</definedName>
    <definedName name="SHIK">#N/A</definedName>
    <definedName name="sorteddate">OFFSET([7]WORK!$K$1,1,0,COUNTA([7]WORK!$K:$K)-1,1)</definedName>
    <definedName name="sortnames">OFFSET([7]WORK!$M$1,1,0,COUNTA([7]WORK!$M:$M)-1,1)</definedName>
    <definedName name="sortwriter">OFFSET([7]WORK!$G$1,1,0,COUNTA([7]WORK!$G:$G)-1,1)</definedName>
    <definedName name="sortzevet">OFFSET([7]WORK!$I$1,1,0,COUNTA([7]WORK!$I:$I)-1,1)</definedName>
    <definedName name="source">IF(COUNTA([10]גיליון12!$B:$B)&gt;COUNTA([10]גיליון12!$L:$L),OFFSET([10]גיליון12!$L$3,COUNTA([10]גיליון12!$L:$L),0,COUNTA([10]גיליון12!$B:$B)-COUNTA([10]גיליון12!$L:$L),1),OFFSET([10]גיליון12!$L$3,1,0,COUNTA([10]גיליון12!$B:$B)-1,1))</definedName>
    <definedName name="sugshmira">[8]Sheet4!$AA$1</definedName>
    <definedName name="SUMMARY">#REF!</definedName>
    <definedName name="tab1b2">#REF!</definedName>
    <definedName name="tab1b4">#REF!</definedName>
    <definedName name="TABJUN">#N/A</definedName>
    <definedName name="TABLEM">#N/A</definedName>
    <definedName name="tabp9">'[4]6.99'!#REF!</definedName>
    <definedName name="TABSHIK">#N/A</definedName>
    <definedName name="Tadirut">[8]Sheet4!$AC$1</definedName>
    <definedName name="tikacher">OFFSET([7]Sheet7!$I$3,1,0,nROWS-1,1)</definedName>
    <definedName name="tikmovil">OFFSET([7]Sheet7!$G$3,1,0,nROWS-1,1)</definedName>
    <definedName name="TOTAL">#REF!</definedName>
    <definedName name="trr">OFFSET([7]Sheet7!$AD$3,1,0,nROWS-1,1)</definedName>
    <definedName name="UNITS">'[9]מערכת 43 לוח 2'!#REF!</definedName>
    <definedName name="VARALL01">#REF!</definedName>
    <definedName name="VARALL02">#REF!</definedName>
    <definedName name="VARCLAUSE">#REF!</definedName>
    <definedName name="VARIANCE">#REF!</definedName>
    <definedName name="VARNICK01">#REF!</definedName>
    <definedName name="VARNICK02">#REF!</definedName>
    <definedName name="VAROTHER">#REF!</definedName>
    <definedName name="VARTEZIER">#REF!</definedName>
    <definedName name="VARVILM">#REF!</definedName>
    <definedName name="workA">OFFSET([7]WORK!$A$1,1,0,COUNTA([7]WORK!$A:$A)-1,1)</definedName>
    <definedName name="workC">OFFSET([7]WORK!$C$1,1,0,COUNTA([7]WORK!$C:$C)-1,1)</definedName>
    <definedName name="_xlnm.Print_Area">#REF!</definedName>
    <definedName name="_xlnm.Print_Titles" localSheetId="1">'נתונים ג''-1'!$A:$A,'נתונים ג''-1'!#REF!</definedName>
    <definedName name="_xlnm.Print_Titles" localSheetId="22">'נתונים ג''-10'!$A:$A,'נתונים ג''-10'!#REF!</definedName>
    <definedName name="_xlnm.Print_Titles" localSheetId="24">'נתונים ג''-11 '!$A:$A,'נתונים ג''-11 '!#REF!</definedName>
    <definedName name="_xlnm.Print_Titles" localSheetId="26">'נתונים ג''-12'!$A:$A,'נתונים ג''-12'!#REF!</definedName>
    <definedName name="_xlnm.Print_Titles" localSheetId="28">'נתונים ג''-13'!#REF!,'נתונים ג''-13'!#REF!</definedName>
    <definedName name="_xlnm.Print_Titles" localSheetId="30">'נתונים ג''-14'!#REF!,'נתונים ג''-14'!#REF!</definedName>
    <definedName name="_xlnm.Print_Titles" localSheetId="3">'נתונים ג''-2'!$A:$B,'נתונים ג''-2'!#REF!</definedName>
    <definedName name="_xlnm.Print_Titles" localSheetId="44">'נתונים ג''-21'!#REF!,'נתונים ג''-21'!#REF!</definedName>
    <definedName name="_xlnm.Print_Titles" localSheetId="5">'נתונים ג''-3'!$A:$A</definedName>
    <definedName name="_xlnm.Print_Titles" localSheetId="7">'נתונים ג''-4'!$A:$A,'נתונים ג''-4'!#REF!</definedName>
    <definedName name="_xlnm.Print_Titles" localSheetId="12">'נתונים ג''-5'!$A:$A,'נתונים ג''-5'!#REF!</definedName>
    <definedName name="_xlnm.Print_Titles" localSheetId="14">'נתונים ג''-6'!$A:$A</definedName>
    <definedName name="_xlnm.Print_Titles" localSheetId="16">'נתונים ג''-7'!$A:$A,'נתונים ג''-7'!#REF!</definedName>
    <definedName name="_xlnm.Print_Titles" localSheetId="18">'נתונים ג''-8'!$A:$A,'נתונים ג''-8'!#REF!</definedName>
    <definedName name="_xlnm.Print_Titles" localSheetId="20">'נתונים ג''-9'!$A:$A,'נתונים ג''-9'!#REF!</definedName>
    <definedName name="writer">OFFSET([7]Sheet7!$E$3,1,0,nROWS-1,1)</definedName>
    <definedName name="writerpresent">OFFSET([7]Sheet7!$W$3,1,0,nROWS-1,1)</definedName>
    <definedName name="wrn.חוברת._.תקציב." hidden="1">{#N/A,#N/A,TRUE,"תמצית דוח רוו''ה";#N/A,#N/A,TRUE,"מקורות ושימושים";#N/A,#N/A,TRUE,"מכירות (מקומי-יצוא)  (1)";#N/A,#N/A,TRUE,"תקציב הירקות (1א)";#N/A,#N/A,TRUE,"תקציב פלחה (1ג)";#N/A,#N/A,TRUE,"חוות  (1ה) ";#N/A,#N/A,TRUE,"עלות המכר (2)";#N/A,#N/A,TRUE,"שיווק  (3)";#N/A,#N/A,TRUE,"מו""פ (4)";"הנהלה וכלליות_1",#N/A,TRUE,"הנהלה וכלליות (5)";"הנהלה וכלליות_2",#N/A,TRUE,"הנהלה וכלליות (5)";#N/A,#N/A,TRUE,"הוצאות אחרות(6)";#N/A,#N/A,TRUE,"חד-פעמיות (7)";#N/A,#N/A,TRUE,"שכר (8)";#N/A,#N/A,TRUE,"פחת לפי יחידות (9)";#N/A,#N/A,TRUE,"נכסים ונדל""ן(10)"}</definedName>
    <definedName name="wrn.רוה._.לפי._.מטבעות." hidden="1">{"כל הרבעונים",#N/A,FALSE,"תקציב 2000 לפי מטבעות - QTR";"Q1",#N/A,FALSE,"תקציב 2000 לפי מטבעות - QTR";"Q2",#N/A,FALSE,"תקציב 2000 לפי מטבעות - QTR";"Q3",#N/A,FALSE,"תקציב 2000 לפי מטבעות - QTR";"Q4",#N/A,FALSE,"תקציב 2000 לפי מטבעות - QTR";"שנתי בלבד",#N/A,FALSE,"תקציב 2000 לפי מטבעות - QTR"}</definedName>
    <definedName name="XPQUERYDOC_0" localSheetId="1" hidden="1">'נתונים ג''-1'!#REF!</definedName>
    <definedName name="XPQUERYDOC_0" localSheetId="22" hidden="1">'נתונים ג''-10'!#REF!</definedName>
    <definedName name="XPQUERYDOC_0" localSheetId="24" hidden="1">'נתונים ג''-11 '!#REF!</definedName>
    <definedName name="XPQUERYDOC_0" localSheetId="26" hidden="1">'נתונים ג''-12'!#REF!</definedName>
    <definedName name="XPQUERYDOC_0" localSheetId="28" hidden="1">'נתונים ג''-13'!#REF!</definedName>
    <definedName name="XPQUERYDOC_0" localSheetId="30" hidden="1">'נתונים ג''-14'!#REF!</definedName>
    <definedName name="XPQUERYDOC_0" localSheetId="3" hidden="1">'נתונים ג''-2'!#REF!</definedName>
    <definedName name="XPQUERYDOC_0" localSheetId="44" hidden="1">'נתונים ג''-21'!#REF!</definedName>
    <definedName name="XPQUERYDOC_0" localSheetId="7" hidden="1">'נתונים ג''-4'!#REF!</definedName>
    <definedName name="XPQUERYDOC_0" localSheetId="12" hidden="1">'נתונים ג''-5'!#REF!</definedName>
    <definedName name="XPQUERYDOC_0" localSheetId="16" hidden="1">'נתונים ג''-7'!#REF!</definedName>
    <definedName name="XPQUERYDOC_0" localSheetId="18" hidden="1">'נתונים ג''-8'!#REF!</definedName>
    <definedName name="XPQUERYDOC_0" localSheetId="20" hidden="1">'נתונים ג''-9'!#REF!</definedName>
    <definedName name="zevet">OFFSET([7]Sheet7!$F$3,1,0,nROWS-1,1)</definedName>
    <definedName name="zevetpresent">OFFSET([7]Sheet7!$X$3,1,0,nROWS-1,1)</definedName>
    <definedName name="אהע">OFFSET([7]Sheet7!$AA$3,1,0,nROWS-1,1)</definedName>
    <definedName name="אטוטא">OFFSET([7]Sheet7!$G$3,1,0,nROWS-1,1)</definedName>
    <definedName name="ב">OFFSET([7]Sheet7!$T$3,1,0,nROWS-1,1)</definedName>
    <definedName name="גגג">OFFSET([7]Sheet7!$I$3,1,0,nROWS-1,1)</definedName>
    <definedName name="גגלחג">OFFSET([7]Sheet7!$W$3,1,0,nROWS-1,1)</definedName>
    <definedName name="גכלדגחד">OFFSET([7]Sheet7!$X$3,1,0,nROWS-1,1)</definedName>
    <definedName name="גשדכש">OFFSET([7]Sheet7!$G$3,1,0,nROWS-1,1)</definedName>
    <definedName name="דג">OFFSET([7]Sheet7!$X$3,1,0,nROWS-1,1)</definedName>
    <definedName name="דגכהדגכ">OFFSET([7]Sheet7!$AA$3,1,0,nROWS-1,1)</definedName>
    <definedName name="דדג">OFFSET([7]Sheet7!$W$3,1,0,nROWS-1,1)</definedName>
    <definedName name="דדד">OFFSET([7]Sheet7!$G$3,1,0,nROWS-1,1)</definedName>
    <definedName name="דיאגרמה">[19]mafan_opt!$A$1:$A$1</definedName>
    <definedName name="דכ">OFFSET([7]Sheet7!$W$3,1,0,nROWS-1,1)</definedName>
    <definedName name="דכגכדג">OFFSET([7]Sheet7!$AA$3,1,0,nROWS-1,1)</definedName>
    <definedName name="הה">OFFSET([7]Sheet7!$E$3,1,0,nROWS-1,1)</definedName>
    <definedName name="ההה">OFFSET([7]Sheet7!$AD$3,1,0,nROWS-1,1)</definedName>
    <definedName name="חגכנמג">OFFSET([7]Sheet7!$F$3,1,0,nROWS-1,1)</definedName>
    <definedName name="חובנטו">#REF!</definedName>
    <definedName name="חיוב_זיכוי_פנימיים">'[20]מכון ברורים-גד''''ש'!#REF!</definedName>
    <definedName name="חכמג\">OFFSET([7]Sheet7!$AA$3,1,0,nROWS-1,1)</definedName>
    <definedName name="חכמרכ">OFFSET([7]Sheet7!$W$3,1,0,nROWS-1,1)</definedName>
    <definedName name="טגעיג">OFFSET([7]Sheet7!$AA$3,1,0,nROWS-1,1)</definedName>
    <definedName name="יייכ">OFFSET([7]Sheet7!$E$3,1,0,nROWS-1,1)</definedName>
    <definedName name="יכנכר">OFFSET([7]Sheet7!$AD$3,1,0,nROWS-1,1)</definedName>
    <definedName name="ינע">OFFSET([7]Sheet7!$T$3,1,0,nROWS-1,1)</definedName>
    <definedName name="יעחעח">OFFSET([7]Sheet7!$F$3,1,0,nROWS-1,1)</definedName>
    <definedName name="כד">OFFSET([7]Sheet7!$E$3,1,0,nROWS-1,1)</definedName>
    <definedName name="כישדכשדגכח">OFFSET([7]Sheet7!$W$3,1,0,nROWS-1,1)</definedName>
    <definedName name="כככככ">OFFSET([7]Sheet7!$W$3,1,0,nROWS-1,1)</definedName>
    <definedName name="לוח1">#REF!</definedName>
    <definedName name="לוח2">#REF!</definedName>
    <definedName name="לוח3">#REF!</definedName>
    <definedName name="לוח4">#REF!</definedName>
    <definedName name="לחלחלל">OFFSET([7]Sheet7!$G$3,1,0,nROWS-1,1)</definedName>
    <definedName name="לקוח">#REF!</definedName>
    <definedName name="מאזןסולו">#REF!</definedName>
    <definedName name="מחלחלמ">OFFSET([7]Sheet7!$X$3,1,0,nROWS-1,1)</definedName>
    <definedName name="_xlnm.Recorder">#REF!</definedName>
    <definedName name="מרוכז3">'[13]פירוטים לרוו"ה מאוחד 3'!#REF!</definedName>
    <definedName name="עאכרקרעאע">OFFSET([7]Sheet7!$AD$3,1,0,nROWS-1,1)</definedName>
    <definedName name="עבהג">OFFSET([7]Sheet7!$F$3,1,0,nROWS-1,1)</definedName>
    <definedName name="עגעעדעדע">OFFSET([7]Sheet7!$AD$3,1,0,nROWS-1,1)</definedName>
    <definedName name="עכחכנמ">OFFSET([7]Sheet7!$AA$3,1,0,nROWS-1,1)</definedName>
    <definedName name="עכע">OFFSET([7]Sheet7!$AD$3,1,0,nROWS-1,1)</definedName>
    <definedName name="ענככככ">OFFSET([7]Sheet7!$G$3,1,0,nROWS-1,1)</definedName>
    <definedName name="עע">OFFSET([7]Sheet7!$G$3,1,0,nROWS-1,1)</definedName>
    <definedName name="עעעעעע">OFFSET([7]Sheet7!$AD$3,1,0,nROWS-1,1)</definedName>
    <definedName name="פ1">#REF!</definedName>
    <definedName name="פיצויים">'[20]מכון ברורים-גד''''ש'!#REF!</definedName>
    <definedName name="פירוטיםמאוחד12">#REF!</definedName>
    <definedName name="פירוטיםמאוחד3">#REF!</definedName>
    <definedName name="פירוטיםסולו12">#REF!</definedName>
    <definedName name="פירוטיםסולו3">#REF!</definedName>
    <definedName name="פם">OFFSET([7]Sheet7!$B$3,1,0,nROWS-1,1)</definedName>
    <definedName name="צמצצ">#REF!</definedName>
    <definedName name="ראאאמנמעא">OFFSET([7]Sheet7!$W$3,1,0,nROWS-1,1)</definedName>
    <definedName name="רווהמאוחד12">#REF!</definedName>
    <definedName name="רווהמאוחד3">#REF!</definedName>
    <definedName name="רווהסולו12">#REF!</definedName>
    <definedName name="רווהסולו3">#REF!</definedName>
    <definedName name="שיעור_מס_הכנסה">'[2]#REF'!$D$37</definedName>
  </definedNames>
  <calcPr calcId="145621"/>
</workbook>
</file>

<file path=xl/calcChain.xml><?xml version="1.0" encoding="utf-8"?>
<calcChain xmlns="http://schemas.openxmlformats.org/spreadsheetml/2006/main">
  <c r="E15" i="218" l="1"/>
  <c r="A1" i="140" l="1"/>
  <c r="B1" i="140"/>
  <c r="C1" i="140"/>
  <c r="D1" i="140"/>
  <c r="E1" i="140"/>
  <c r="F1" i="140"/>
  <c r="G1" i="140"/>
  <c r="H1" i="140"/>
  <c r="I1" i="140"/>
  <c r="J1" i="140"/>
  <c r="K1" i="140"/>
  <c r="L1" i="140"/>
  <c r="M1" i="140"/>
  <c r="N1" i="140"/>
  <c r="O1" i="140"/>
  <c r="P1" i="140"/>
  <c r="Q1" i="140"/>
  <c r="R1" i="140"/>
  <c r="S1" i="140"/>
  <c r="T1" i="140"/>
  <c r="U1" i="140"/>
  <c r="V1" i="140"/>
  <c r="W1" i="140"/>
  <c r="X1" i="140"/>
  <c r="Y1" i="140"/>
  <c r="Z1" i="140"/>
  <c r="AA1" i="140"/>
  <c r="AB1" i="140"/>
  <c r="AC1" i="140"/>
  <c r="AD1" i="140"/>
  <c r="AE1" i="140"/>
  <c r="AF1" i="140"/>
  <c r="AG1" i="140"/>
  <c r="AH1" i="140"/>
  <c r="AI1" i="140"/>
  <c r="AJ1" i="140"/>
  <c r="AK1" i="140"/>
  <c r="AL1" i="140"/>
  <c r="AM1" i="140"/>
  <c r="AN1" i="140"/>
  <c r="AO1" i="140"/>
  <c r="AP1" i="140"/>
  <c r="AQ1" i="140"/>
  <c r="AR1" i="140"/>
  <c r="AS1" i="140"/>
  <c r="AT1" i="140"/>
  <c r="AU1" i="140"/>
  <c r="AV1" i="140"/>
  <c r="AW1" i="140"/>
  <c r="AX1" i="140"/>
  <c r="AY1" i="140"/>
  <c r="AZ1" i="140"/>
  <c r="BA1" i="140"/>
  <c r="BB1" i="140"/>
  <c r="BC1" i="140"/>
  <c r="BD1" i="140"/>
  <c r="BE1" i="140"/>
  <c r="BF1" i="140"/>
  <c r="BG1" i="140"/>
  <c r="BH1" i="140"/>
  <c r="BI1" i="140"/>
  <c r="BJ1" i="140"/>
  <c r="BK1" i="140"/>
  <c r="BL1" i="140"/>
  <c r="BM1" i="140"/>
  <c r="A2" i="140"/>
  <c r="B2" i="140"/>
  <c r="C2" i="140"/>
  <c r="D2" i="140"/>
  <c r="E2" i="140"/>
  <c r="F2" i="140"/>
  <c r="G2" i="140"/>
  <c r="H2" i="140"/>
  <c r="I2" i="140"/>
  <c r="J2" i="140"/>
  <c r="K2" i="140"/>
  <c r="L2" i="140"/>
  <c r="M2" i="140"/>
  <c r="N2" i="140"/>
  <c r="O2" i="140"/>
  <c r="P2" i="140"/>
  <c r="Q2" i="140"/>
  <c r="R2" i="140"/>
  <c r="S2" i="140"/>
  <c r="T2" i="140"/>
  <c r="U2" i="140"/>
  <c r="V2" i="140"/>
  <c r="W2" i="140"/>
  <c r="X2" i="140"/>
  <c r="Y2" i="140"/>
  <c r="Z2" i="140"/>
  <c r="AA2" i="140"/>
  <c r="AB2" i="140"/>
  <c r="AC2" i="140"/>
  <c r="AD2" i="140"/>
  <c r="AE2" i="140"/>
  <c r="AF2" i="140"/>
  <c r="AG2" i="140"/>
  <c r="AH2" i="140"/>
  <c r="AI2" i="140"/>
  <c r="AJ2" i="140"/>
  <c r="AK2" i="140"/>
  <c r="AL2" i="140"/>
  <c r="AM2" i="140"/>
  <c r="AN2" i="140"/>
  <c r="AO2" i="140"/>
  <c r="AP2" i="140"/>
  <c r="AQ2" i="140"/>
  <c r="AR2" i="140"/>
  <c r="AS2" i="140"/>
  <c r="AT2" i="140"/>
  <c r="AU2" i="140"/>
  <c r="AV2" i="140"/>
  <c r="AW2" i="140"/>
  <c r="AX2" i="140"/>
  <c r="AY2" i="140"/>
  <c r="AZ2" i="140"/>
  <c r="BA2" i="140"/>
  <c r="BB2" i="140"/>
  <c r="BC2" i="140"/>
  <c r="BD2" i="140"/>
  <c r="BE2" i="140"/>
  <c r="BF2" i="140"/>
  <c r="BG2" i="140"/>
  <c r="BH2" i="140"/>
  <c r="BI2" i="140"/>
  <c r="BJ2" i="140"/>
  <c r="BK2" i="140"/>
  <c r="BL2" i="140"/>
  <c r="BM2" i="140"/>
  <c r="A3" i="140"/>
  <c r="B3" i="140"/>
  <c r="C3" i="140"/>
  <c r="D3" i="140"/>
  <c r="E3" i="140"/>
  <c r="F3" i="140"/>
  <c r="G3" i="140"/>
  <c r="H3" i="140"/>
  <c r="I3" i="140"/>
  <c r="J3" i="140"/>
  <c r="K3" i="140"/>
  <c r="L3" i="140"/>
  <c r="M3" i="140"/>
  <c r="N3" i="140"/>
  <c r="O3" i="140"/>
  <c r="P3" i="140"/>
  <c r="Q3" i="140"/>
  <c r="R3" i="140"/>
  <c r="S3" i="140"/>
  <c r="T3" i="140"/>
  <c r="U3" i="140"/>
  <c r="V3" i="140"/>
  <c r="W3" i="140"/>
  <c r="X3" i="140"/>
  <c r="Y3" i="140"/>
  <c r="Z3" i="140"/>
  <c r="AA3" i="140"/>
  <c r="AB3" i="140"/>
  <c r="AC3" i="140"/>
  <c r="AD3" i="140"/>
  <c r="AE3" i="140"/>
  <c r="AF3" i="140"/>
  <c r="AG3" i="140"/>
  <c r="AH3" i="140"/>
  <c r="AI3" i="140"/>
  <c r="AJ3" i="140"/>
  <c r="AK3" i="140"/>
  <c r="AL3" i="140"/>
  <c r="AM3" i="140"/>
  <c r="AN3" i="140"/>
  <c r="AO3" i="140"/>
  <c r="AP3" i="140"/>
  <c r="AQ3" i="140"/>
  <c r="AR3" i="140"/>
  <c r="AS3" i="140"/>
  <c r="AT3" i="140"/>
  <c r="AU3" i="140"/>
  <c r="AV3" i="140"/>
  <c r="AW3" i="140"/>
  <c r="AX3" i="140"/>
  <c r="AY3" i="140"/>
  <c r="AZ3" i="140"/>
  <c r="BA3" i="140"/>
  <c r="BB3" i="140"/>
  <c r="BC3" i="140"/>
  <c r="BD3" i="140"/>
  <c r="BE3" i="140"/>
  <c r="BF3" i="140"/>
  <c r="BG3" i="140"/>
  <c r="BH3" i="140"/>
  <c r="BI3" i="140"/>
  <c r="BJ3" i="140"/>
  <c r="BK3" i="140"/>
  <c r="BL3" i="140"/>
  <c r="BM3" i="140"/>
  <c r="A4" i="140"/>
  <c r="B4" i="140"/>
  <c r="C4" i="140"/>
  <c r="D4" i="140"/>
  <c r="E4" i="140"/>
  <c r="F4" i="140"/>
  <c r="G4" i="140"/>
  <c r="H4" i="140"/>
  <c r="I4" i="140"/>
  <c r="J4" i="140"/>
  <c r="K4" i="140"/>
  <c r="L4" i="140"/>
  <c r="M4" i="140"/>
  <c r="N4" i="140"/>
  <c r="O4" i="140"/>
  <c r="P4" i="140"/>
  <c r="Q4" i="140"/>
  <c r="R4" i="140"/>
  <c r="S4" i="140"/>
  <c r="T4" i="140"/>
  <c r="U4" i="140"/>
  <c r="V4" i="140"/>
  <c r="W4" i="140"/>
  <c r="X4" i="140"/>
  <c r="Y4" i="140"/>
  <c r="Z4" i="140"/>
  <c r="AA4" i="140"/>
  <c r="AB4" i="140"/>
  <c r="AC4" i="140"/>
  <c r="AD4" i="140"/>
  <c r="AE4" i="140"/>
  <c r="AF4" i="140"/>
  <c r="AG4" i="140"/>
  <c r="AH4" i="140"/>
  <c r="AI4" i="140"/>
  <c r="AJ4" i="140"/>
  <c r="AK4" i="140"/>
  <c r="AL4" i="140"/>
  <c r="AM4" i="140"/>
  <c r="AN4" i="140"/>
  <c r="AO4" i="140"/>
  <c r="AP4" i="140"/>
  <c r="AQ4" i="140"/>
  <c r="AR4" i="140"/>
  <c r="AS4" i="140"/>
  <c r="AT4" i="140"/>
  <c r="AU4" i="140"/>
  <c r="AV4" i="140"/>
  <c r="AW4" i="140"/>
  <c r="AX4" i="140"/>
  <c r="AY4" i="140"/>
  <c r="AZ4" i="140"/>
  <c r="BA4" i="140"/>
  <c r="BB4" i="140"/>
  <c r="BC4" i="140"/>
  <c r="BD4" i="140"/>
  <c r="BE4" i="140"/>
  <c r="BF4" i="140"/>
  <c r="BG4" i="140"/>
  <c r="BH4" i="140"/>
  <c r="BI4" i="140"/>
  <c r="BJ4" i="140"/>
  <c r="BK4" i="140"/>
  <c r="BL4" i="140"/>
  <c r="BM4" i="140"/>
  <c r="A5" i="140"/>
  <c r="B5" i="140"/>
  <c r="C5" i="140"/>
  <c r="D5" i="140"/>
  <c r="E5" i="140"/>
  <c r="F5" i="140"/>
  <c r="G5" i="140"/>
  <c r="H5" i="140"/>
  <c r="I5" i="140"/>
  <c r="J5" i="140"/>
  <c r="K5" i="140"/>
  <c r="L5" i="140"/>
  <c r="M5" i="140"/>
  <c r="N5" i="140"/>
  <c r="O5" i="140"/>
  <c r="P5" i="140"/>
  <c r="Q5" i="140"/>
  <c r="R5" i="140"/>
  <c r="S5" i="140"/>
  <c r="T5" i="140"/>
  <c r="U5" i="140"/>
  <c r="V5" i="140"/>
  <c r="W5" i="140"/>
  <c r="X5" i="140"/>
  <c r="Y5" i="140"/>
  <c r="Z5" i="140"/>
  <c r="AA5" i="140"/>
  <c r="AB5" i="140"/>
  <c r="AC5" i="140"/>
  <c r="AD5" i="140"/>
  <c r="AE5" i="140"/>
  <c r="AF5" i="140"/>
  <c r="AG5" i="140"/>
  <c r="AH5" i="140"/>
  <c r="AI5" i="140"/>
  <c r="AJ5" i="140"/>
  <c r="AK5" i="140"/>
  <c r="AL5" i="140"/>
  <c r="AM5" i="140"/>
  <c r="AN5" i="140"/>
  <c r="AO5" i="140"/>
  <c r="AP5" i="140"/>
  <c r="AQ5" i="140"/>
  <c r="AR5" i="140"/>
  <c r="AS5" i="140"/>
  <c r="AT5" i="140"/>
  <c r="AU5" i="140"/>
  <c r="AV5" i="140"/>
  <c r="AW5" i="140"/>
  <c r="AX5" i="140"/>
  <c r="AY5" i="140"/>
  <c r="AZ5" i="140"/>
  <c r="BA5" i="140"/>
  <c r="BB5" i="140"/>
  <c r="BC5" i="140"/>
  <c r="BD5" i="140"/>
  <c r="BE5" i="140"/>
  <c r="BF5" i="140"/>
  <c r="BG5" i="140"/>
  <c r="BH5" i="140"/>
  <c r="BI5" i="140"/>
  <c r="BJ5" i="140"/>
  <c r="BK5" i="140"/>
  <c r="BL5" i="140"/>
  <c r="BM5" i="140"/>
  <c r="A6" i="140"/>
  <c r="B6" i="140"/>
  <c r="C6" i="140"/>
  <c r="D6" i="140"/>
  <c r="E6" i="140"/>
  <c r="F6" i="140"/>
  <c r="G6" i="140"/>
  <c r="H6" i="140"/>
  <c r="I6" i="140"/>
  <c r="J6" i="140"/>
  <c r="K6" i="140"/>
  <c r="L6" i="140"/>
  <c r="M6" i="140"/>
  <c r="N6" i="140"/>
  <c r="O6" i="140"/>
  <c r="P6" i="140"/>
  <c r="Q6" i="140"/>
  <c r="R6" i="140"/>
  <c r="S6" i="140"/>
  <c r="T6" i="140"/>
  <c r="U6" i="140"/>
  <c r="V6" i="140"/>
  <c r="W6" i="140"/>
  <c r="X6" i="140"/>
  <c r="Y6" i="140"/>
  <c r="Z6" i="140"/>
  <c r="AA6" i="140"/>
  <c r="AB6" i="140"/>
  <c r="AC6" i="140"/>
  <c r="AD6" i="140"/>
  <c r="AE6" i="140"/>
  <c r="AF6" i="140"/>
  <c r="AG6" i="140"/>
  <c r="AH6" i="140"/>
  <c r="AI6" i="140"/>
  <c r="AJ6" i="140"/>
  <c r="AK6" i="140"/>
  <c r="AL6" i="140"/>
  <c r="AM6" i="140"/>
  <c r="AN6" i="140"/>
  <c r="AO6" i="140"/>
  <c r="AP6" i="140"/>
  <c r="AQ6" i="140"/>
  <c r="AR6" i="140"/>
  <c r="AS6" i="140"/>
  <c r="AT6" i="140"/>
  <c r="AU6" i="140"/>
  <c r="AV6" i="140"/>
  <c r="AW6" i="140"/>
  <c r="AX6" i="140"/>
  <c r="AY6" i="140"/>
  <c r="AZ6" i="140"/>
  <c r="BA6" i="140"/>
  <c r="BB6" i="140"/>
  <c r="BC6" i="140"/>
  <c r="BD6" i="140"/>
  <c r="BE6" i="140"/>
  <c r="BF6" i="140"/>
  <c r="BG6" i="140"/>
  <c r="BH6" i="140"/>
  <c r="BI6" i="140"/>
  <c r="BJ6" i="140"/>
  <c r="BK6" i="140"/>
  <c r="BL6" i="140"/>
  <c r="BM6" i="140"/>
  <c r="A7" i="140"/>
  <c r="B7" i="140"/>
  <c r="C7" i="140"/>
  <c r="D7" i="140"/>
  <c r="E7" i="140"/>
  <c r="F7" i="140"/>
  <c r="G7" i="140"/>
  <c r="H7" i="140"/>
  <c r="I7" i="140"/>
  <c r="J7" i="140"/>
  <c r="K7" i="140"/>
  <c r="L7" i="140"/>
  <c r="M7" i="140"/>
  <c r="N7" i="140"/>
  <c r="O7" i="140"/>
  <c r="P7" i="140"/>
  <c r="Q7" i="140"/>
  <c r="R7" i="140"/>
  <c r="S7" i="140"/>
  <c r="T7" i="140"/>
  <c r="U7" i="140"/>
  <c r="V7" i="140"/>
  <c r="W7" i="140"/>
  <c r="X7" i="140"/>
  <c r="Y7" i="140"/>
  <c r="Z7" i="140"/>
  <c r="AA7" i="140"/>
  <c r="AB7" i="140"/>
  <c r="AC7" i="140"/>
  <c r="AD7" i="140"/>
  <c r="AE7" i="140"/>
  <c r="AF7" i="140"/>
  <c r="AG7" i="140"/>
  <c r="AH7" i="140"/>
  <c r="AI7" i="140"/>
  <c r="AJ7" i="140"/>
  <c r="AK7" i="140"/>
  <c r="AL7" i="140"/>
  <c r="AM7" i="140"/>
  <c r="AN7" i="140"/>
  <c r="AO7" i="140"/>
  <c r="AP7" i="140"/>
  <c r="AQ7" i="140"/>
  <c r="AR7" i="140"/>
  <c r="AS7" i="140"/>
  <c r="AT7" i="140"/>
  <c r="AU7" i="140"/>
  <c r="AV7" i="140"/>
  <c r="AW7" i="140"/>
  <c r="AX7" i="140"/>
  <c r="AY7" i="140"/>
  <c r="AZ7" i="140"/>
  <c r="BA7" i="140"/>
  <c r="BB7" i="140"/>
  <c r="BC7" i="140"/>
  <c r="BD7" i="140"/>
  <c r="BE7" i="140"/>
  <c r="BF7" i="140"/>
  <c r="BG7" i="140"/>
  <c r="BH7" i="140"/>
  <c r="BI7" i="140"/>
  <c r="BJ7" i="140"/>
  <c r="BK7" i="140"/>
  <c r="BL7" i="140"/>
  <c r="BM7" i="140"/>
  <c r="A8" i="140"/>
  <c r="B8" i="140"/>
  <c r="C8" i="140"/>
  <c r="D8" i="140"/>
  <c r="E8" i="140"/>
  <c r="F8" i="140"/>
  <c r="G8" i="140"/>
  <c r="H8" i="140"/>
  <c r="I8" i="140"/>
  <c r="J8" i="140"/>
  <c r="K8" i="140"/>
  <c r="L8" i="140"/>
  <c r="M8" i="140"/>
  <c r="N8" i="140"/>
  <c r="O8" i="140"/>
  <c r="P8" i="140"/>
  <c r="Q8" i="140"/>
  <c r="R8" i="140"/>
  <c r="S8" i="140"/>
  <c r="T8" i="140"/>
  <c r="U8" i="140"/>
  <c r="V8" i="140"/>
  <c r="W8" i="140"/>
  <c r="X8" i="140"/>
  <c r="Y8" i="140"/>
  <c r="Z8" i="140"/>
  <c r="AA8" i="140"/>
  <c r="AB8" i="140"/>
  <c r="AC8" i="140"/>
  <c r="AD8" i="140"/>
  <c r="AE8" i="140"/>
  <c r="AF8" i="140"/>
  <c r="AG8" i="140"/>
  <c r="AH8" i="140"/>
  <c r="AI8" i="140"/>
  <c r="AJ8" i="140"/>
  <c r="AK8" i="140"/>
  <c r="AL8" i="140"/>
  <c r="AM8" i="140"/>
  <c r="AN8" i="140"/>
  <c r="AO8" i="140"/>
  <c r="AP8" i="140"/>
  <c r="AQ8" i="140"/>
  <c r="AR8" i="140"/>
  <c r="AS8" i="140"/>
  <c r="AT8" i="140"/>
  <c r="AU8" i="140"/>
  <c r="AV8" i="140"/>
  <c r="AW8" i="140"/>
  <c r="AX8" i="140"/>
  <c r="AY8" i="140"/>
  <c r="AZ8" i="140"/>
  <c r="BA8" i="140"/>
  <c r="BB8" i="140"/>
  <c r="BC8" i="140"/>
  <c r="BD8" i="140"/>
  <c r="BE8" i="140"/>
  <c r="BF8" i="140"/>
  <c r="BG8" i="140"/>
  <c r="BH8" i="140"/>
  <c r="BI8" i="140"/>
  <c r="BJ8" i="140"/>
  <c r="BK8" i="140"/>
  <c r="BL8" i="140"/>
  <c r="BM8" i="140"/>
  <c r="A9" i="140"/>
  <c r="B9" i="140"/>
  <c r="C9" i="140"/>
  <c r="D9" i="140"/>
  <c r="E9" i="140"/>
  <c r="F9" i="140"/>
  <c r="G9" i="140"/>
  <c r="H9" i="140"/>
  <c r="I9" i="140"/>
  <c r="J9" i="140"/>
  <c r="K9" i="140"/>
  <c r="L9" i="140"/>
  <c r="M9" i="140"/>
  <c r="N9" i="140"/>
  <c r="O9" i="140"/>
  <c r="P9" i="140"/>
  <c r="Q9" i="140"/>
  <c r="R9" i="140"/>
  <c r="S9" i="140"/>
  <c r="T9" i="140"/>
  <c r="U9" i="140"/>
  <c r="V9" i="140"/>
  <c r="W9" i="140"/>
  <c r="X9" i="140"/>
  <c r="Y9" i="140"/>
  <c r="Z9" i="140"/>
  <c r="AA9" i="140"/>
  <c r="AB9" i="140"/>
  <c r="AC9" i="140"/>
  <c r="AD9" i="140"/>
  <c r="AE9" i="140"/>
  <c r="AF9" i="140"/>
  <c r="AG9" i="140"/>
  <c r="AH9" i="140"/>
  <c r="AI9" i="140"/>
  <c r="AJ9" i="140"/>
  <c r="AK9" i="140"/>
  <c r="AL9" i="140"/>
  <c r="AM9" i="140"/>
  <c r="AN9" i="140"/>
  <c r="AO9" i="140"/>
  <c r="AP9" i="140"/>
  <c r="AQ9" i="140"/>
  <c r="AR9" i="140"/>
  <c r="AS9" i="140"/>
  <c r="AT9" i="140"/>
  <c r="AU9" i="140"/>
  <c r="AV9" i="140"/>
  <c r="AW9" i="140"/>
  <c r="AX9" i="140"/>
  <c r="AY9" i="140"/>
  <c r="AZ9" i="140"/>
  <c r="BA9" i="140"/>
  <c r="BB9" i="140"/>
  <c r="BC9" i="140"/>
  <c r="BD9" i="140"/>
  <c r="BE9" i="140"/>
  <c r="BF9" i="140"/>
  <c r="BG9" i="140"/>
  <c r="BH9" i="140"/>
  <c r="BI9" i="140"/>
  <c r="BJ9" i="140"/>
  <c r="BK9" i="140"/>
  <c r="BL9" i="140"/>
  <c r="BM9" i="140"/>
  <c r="A10" i="140"/>
  <c r="B10" i="140"/>
  <c r="C10" i="140"/>
  <c r="D10" i="140"/>
  <c r="E10" i="140"/>
  <c r="F10" i="140"/>
  <c r="G10" i="140"/>
  <c r="H10" i="140"/>
  <c r="I10" i="140"/>
  <c r="J10" i="140"/>
  <c r="K10" i="140"/>
  <c r="L10" i="140"/>
  <c r="M10" i="140"/>
  <c r="N10" i="140"/>
  <c r="O10" i="140"/>
  <c r="P10" i="140"/>
  <c r="Q10" i="140"/>
  <c r="R10" i="140"/>
  <c r="S10" i="140"/>
  <c r="T10" i="140"/>
  <c r="U10" i="140"/>
  <c r="V10" i="140"/>
  <c r="W10" i="140"/>
  <c r="X10" i="140"/>
  <c r="Y10" i="140"/>
  <c r="Z10" i="140"/>
  <c r="AA10" i="140"/>
  <c r="AB10" i="140"/>
  <c r="AC10" i="140"/>
  <c r="AD10" i="140"/>
  <c r="AE10" i="140"/>
  <c r="AF10" i="140"/>
  <c r="AG10" i="140"/>
  <c r="AH10" i="140"/>
  <c r="AI10" i="140"/>
  <c r="AJ10" i="140"/>
  <c r="AK10" i="140"/>
  <c r="AL10" i="140"/>
  <c r="AM10" i="140"/>
  <c r="AN10" i="140"/>
  <c r="AO10" i="140"/>
  <c r="AP10" i="140"/>
  <c r="AQ10" i="140"/>
  <c r="AR10" i="140"/>
  <c r="AS10" i="140"/>
  <c r="AT10" i="140"/>
  <c r="AU10" i="140"/>
  <c r="AV10" i="140"/>
  <c r="AW10" i="140"/>
  <c r="AX10" i="140"/>
  <c r="AY10" i="140"/>
  <c r="AZ10" i="140"/>
  <c r="BA10" i="140"/>
  <c r="BB10" i="140"/>
  <c r="BC10" i="140"/>
  <c r="BD10" i="140"/>
  <c r="BE10" i="140"/>
  <c r="BF10" i="140"/>
  <c r="BG10" i="140"/>
  <c r="BH10" i="140"/>
  <c r="BI10" i="140"/>
  <c r="BJ10" i="140"/>
  <c r="BK10" i="140"/>
  <c r="BL10" i="140"/>
  <c r="BM10" i="140"/>
  <c r="A11" i="140"/>
  <c r="B11" i="140"/>
  <c r="C11" i="140"/>
  <c r="D11" i="140"/>
  <c r="E11" i="140"/>
  <c r="F11" i="140"/>
  <c r="G11" i="140"/>
  <c r="H11" i="140"/>
  <c r="I11" i="140"/>
  <c r="J11" i="140"/>
  <c r="K11" i="140"/>
  <c r="L11" i="140"/>
  <c r="M11" i="140"/>
  <c r="N11" i="140"/>
  <c r="O11" i="140"/>
  <c r="P11" i="140"/>
  <c r="Q11" i="140"/>
  <c r="R11" i="140"/>
  <c r="S11" i="140"/>
  <c r="T11" i="140"/>
  <c r="U11" i="140"/>
  <c r="V11" i="140"/>
  <c r="W11" i="140"/>
  <c r="X11" i="140"/>
  <c r="Y11" i="140"/>
  <c r="Z11" i="140"/>
  <c r="AA11" i="140"/>
  <c r="AB11" i="140"/>
  <c r="AC11" i="140"/>
  <c r="AD11" i="140"/>
  <c r="AE11" i="140"/>
  <c r="AF11" i="140"/>
  <c r="AG11" i="140"/>
  <c r="AH11" i="140"/>
  <c r="AI11" i="140"/>
  <c r="AJ11" i="140"/>
  <c r="AK11" i="140"/>
  <c r="AL11" i="140"/>
  <c r="AM11" i="140"/>
  <c r="AN11" i="140"/>
  <c r="AO11" i="140"/>
  <c r="AP11" i="140"/>
  <c r="AQ11" i="140"/>
  <c r="AR11" i="140"/>
  <c r="AS11" i="140"/>
  <c r="AT11" i="140"/>
  <c r="AU11" i="140"/>
  <c r="AV11" i="140"/>
  <c r="AW11" i="140"/>
  <c r="AX11" i="140"/>
  <c r="AY11" i="140"/>
  <c r="AZ11" i="140"/>
  <c r="BA11" i="140"/>
  <c r="BB11" i="140"/>
  <c r="BC11" i="140"/>
  <c r="BD11" i="140"/>
  <c r="BE11" i="140"/>
  <c r="BF11" i="140"/>
  <c r="BG11" i="140"/>
  <c r="BH11" i="140"/>
  <c r="BI11" i="140"/>
  <c r="BJ11" i="140"/>
  <c r="BK11" i="140"/>
  <c r="BL11" i="140"/>
  <c r="BM11" i="140"/>
  <c r="A12" i="140"/>
  <c r="B12" i="140"/>
  <c r="C12" i="140"/>
  <c r="D12" i="140"/>
  <c r="E12" i="140"/>
  <c r="F12" i="140"/>
  <c r="G12" i="140"/>
  <c r="H12" i="140"/>
  <c r="I12" i="140"/>
  <c r="J12" i="140"/>
  <c r="K12" i="140"/>
  <c r="L12" i="140"/>
  <c r="M12" i="140"/>
  <c r="N12" i="140"/>
  <c r="O12" i="140"/>
  <c r="P12" i="140"/>
  <c r="Q12" i="140"/>
  <c r="R12" i="140"/>
  <c r="S12" i="140"/>
  <c r="T12" i="140"/>
  <c r="U12" i="140"/>
  <c r="V12" i="140"/>
  <c r="W12" i="140"/>
  <c r="X12" i="140"/>
  <c r="Y12" i="140"/>
  <c r="Z12" i="140"/>
  <c r="AA12" i="140"/>
  <c r="AB12" i="140"/>
  <c r="AC12" i="140"/>
  <c r="AD12" i="140"/>
  <c r="AE12" i="140"/>
  <c r="AF12" i="140"/>
  <c r="AG12" i="140"/>
  <c r="AH12" i="140"/>
  <c r="AI12" i="140"/>
  <c r="AJ12" i="140"/>
  <c r="AK12" i="140"/>
  <c r="AL12" i="140"/>
  <c r="AM12" i="140"/>
  <c r="AN12" i="140"/>
  <c r="AO12" i="140"/>
  <c r="AP12" i="140"/>
  <c r="AQ12" i="140"/>
  <c r="AR12" i="140"/>
  <c r="AS12" i="140"/>
  <c r="AT12" i="140"/>
  <c r="AU12" i="140"/>
  <c r="AV12" i="140"/>
  <c r="AW12" i="140"/>
  <c r="AX12" i="140"/>
  <c r="AY12" i="140"/>
  <c r="AZ12" i="140"/>
  <c r="BA12" i="140"/>
  <c r="BB12" i="140"/>
  <c r="BC12" i="140"/>
  <c r="BD12" i="140"/>
  <c r="BE12" i="140"/>
  <c r="BF12" i="140"/>
  <c r="BG12" i="140"/>
  <c r="BH12" i="140"/>
  <c r="BI12" i="140"/>
  <c r="BJ12" i="140"/>
  <c r="BK12" i="140"/>
  <c r="BL12" i="140"/>
  <c r="BM12" i="140"/>
  <c r="A13" i="140"/>
  <c r="B13" i="140"/>
  <c r="C13" i="140"/>
  <c r="D13" i="140"/>
  <c r="E13" i="140"/>
  <c r="F13" i="140"/>
  <c r="G13" i="140"/>
  <c r="H13" i="140"/>
  <c r="I13" i="140"/>
  <c r="J13" i="140"/>
  <c r="K13" i="140"/>
  <c r="L13" i="140"/>
  <c r="M13" i="140"/>
  <c r="N13" i="140"/>
  <c r="O13" i="140"/>
  <c r="P13" i="140"/>
  <c r="Q13" i="140"/>
  <c r="R13" i="140"/>
  <c r="S13" i="140"/>
  <c r="T13" i="140"/>
  <c r="U13" i="140"/>
  <c r="V13" i="140"/>
  <c r="W13" i="140"/>
  <c r="X13" i="140"/>
  <c r="Y13" i="140"/>
  <c r="Z13" i="140"/>
  <c r="AA13" i="140"/>
  <c r="AB13" i="140"/>
  <c r="AC13" i="140"/>
  <c r="AD13" i="140"/>
  <c r="AE13" i="140"/>
  <c r="AF13" i="140"/>
  <c r="AG13" i="140"/>
  <c r="AH13" i="140"/>
  <c r="AI13" i="140"/>
  <c r="AJ13" i="140"/>
  <c r="AK13" i="140"/>
  <c r="AL13" i="140"/>
  <c r="AM13" i="140"/>
  <c r="AN13" i="140"/>
  <c r="AO13" i="140"/>
  <c r="AP13" i="140"/>
  <c r="AQ13" i="140"/>
  <c r="AR13" i="140"/>
  <c r="AS13" i="140"/>
  <c r="AT13" i="140"/>
  <c r="AU13" i="140"/>
  <c r="AV13" i="140"/>
  <c r="AW13" i="140"/>
  <c r="AX13" i="140"/>
  <c r="AY13" i="140"/>
  <c r="AZ13" i="140"/>
  <c r="BA13" i="140"/>
  <c r="BB13" i="140"/>
  <c r="BC13" i="140"/>
  <c r="BD13" i="140"/>
  <c r="BE13" i="140"/>
  <c r="BF13" i="140"/>
  <c r="BG13" i="140"/>
  <c r="BH13" i="140"/>
  <c r="BI13" i="140"/>
  <c r="BJ13" i="140"/>
  <c r="BK13" i="140"/>
  <c r="BL13" i="140"/>
  <c r="BM13" i="140"/>
  <c r="A14" i="140"/>
  <c r="B14" i="140"/>
  <c r="C14" i="140"/>
  <c r="D14" i="140"/>
  <c r="E14" i="140"/>
  <c r="F14" i="140"/>
  <c r="G14" i="140"/>
  <c r="H14" i="140"/>
  <c r="I14" i="140"/>
  <c r="J14" i="140"/>
  <c r="K14" i="140"/>
  <c r="L14" i="140"/>
  <c r="M14" i="140"/>
  <c r="N14" i="140"/>
  <c r="O14" i="140"/>
  <c r="P14" i="140"/>
  <c r="Q14" i="140"/>
  <c r="R14" i="140"/>
  <c r="S14" i="140"/>
  <c r="T14" i="140"/>
  <c r="U14" i="140"/>
  <c r="V14" i="140"/>
  <c r="W14" i="140"/>
  <c r="X14" i="140"/>
  <c r="Y14" i="140"/>
  <c r="Z14" i="140"/>
  <c r="AA14" i="140"/>
  <c r="AB14" i="140"/>
  <c r="AC14" i="140"/>
  <c r="AD14" i="140"/>
  <c r="AE14" i="140"/>
  <c r="AF14" i="140"/>
  <c r="AG14" i="140"/>
  <c r="AH14" i="140"/>
  <c r="AI14" i="140"/>
  <c r="AJ14" i="140"/>
  <c r="AK14" i="140"/>
  <c r="AL14" i="140"/>
  <c r="AM14" i="140"/>
  <c r="AN14" i="140"/>
  <c r="AO14" i="140"/>
  <c r="AP14" i="140"/>
  <c r="AQ14" i="140"/>
  <c r="AR14" i="140"/>
  <c r="AS14" i="140"/>
  <c r="AT14" i="140"/>
  <c r="AU14" i="140"/>
  <c r="AV14" i="140"/>
  <c r="AW14" i="140"/>
  <c r="AX14" i="140"/>
  <c r="AY14" i="140"/>
  <c r="AZ14" i="140"/>
  <c r="BA14" i="140"/>
  <c r="BB14" i="140"/>
  <c r="BC14" i="140"/>
  <c r="BD14" i="140"/>
  <c r="BE14" i="140"/>
  <c r="BF14" i="140"/>
  <c r="BG14" i="140"/>
  <c r="BH14" i="140"/>
  <c r="BI14" i="140"/>
  <c r="BJ14" i="140"/>
  <c r="BK14" i="140"/>
  <c r="BL14" i="140"/>
  <c r="BM14" i="140"/>
  <c r="A15" i="140"/>
  <c r="B15" i="140"/>
  <c r="C15" i="140"/>
  <c r="D15" i="140"/>
  <c r="E15" i="140"/>
  <c r="F15" i="140"/>
  <c r="G15" i="140"/>
  <c r="H15" i="140"/>
  <c r="I15" i="140"/>
  <c r="J15" i="140"/>
  <c r="K15" i="140"/>
  <c r="L15" i="140"/>
  <c r="M15" i="140"/>
  <c r="N15" i="140"/>
  <c r="O15" i="140"/>
  <c r="P15" i="140"/>
  <c r="Q15" i="140"/>
  <c r="R15" i="140"/>
  <c r="S15" i="140"/>
  <c r="T15" i="140"/>
  <c r="U15" i="140"/>
  <c r="V15" i="140"/>
  <c r="W15" i="140"/>
  <c r="X15" i="140"/>
  <c r="Y15" i="140"/>
  <c r="Z15" i="140"/>
  <c r="AA15" i="140"/>
  <c r="AB15" i="140"/>
  <c r="AC15" i="140"/>
  <c r="AD15" i="140"/>
  <c r="AE15" i="140"/>
  <c r="AF15" i="140"/>
  <c r="AG15" i="140"/>
  <c r="AH15" i="140"/>
  <c r="AI15" i="140"/>
  <c r="AJ15" i="140"/>
  <c r="AK15" i="140"/>
  <c r="AL15" i="140"/>
  <c r="AM15" i="140"/>
  <c r="AN15" i="140"/>
  <c r="AO15" i="140"/>
  <c r="AP15" i="140"/>
  <c r="AQ15" i="140"/>
  <c r="AR15" i="140"/>
  <c r="AS15" i="140"/>
  <c r="AT15" i="140"/>
  <c r="AU15" i="140"/>
  <c r="AV15" i="140"/>
  <c r="AW15" i="140"/>
  <c r="AX15" i="140"/>
  <c r="AY15" i="140"/>
  <c r="AZ15" i="140"/>
  <c r="BA15" i="140"/>
  <c r="BB15" i="140"/>
  <c r="BC15" i="140"/>
  <c r="BD15" i="140"/>
  <c r="BE15" i="140"/>
  <c r="BF15" i="140"/>
  <c r="BG15" i="140"/>
  <c r="BH15" i="140"/>
  <c r="BI15" i="140"/>
  <c r="BJ15" i="140"/>
  <c r="BK15" i="140"/>
  <c r="BL15" i="140"/>
  <c r="BM15" i="140"/>
  <c r="A16" i="140"/>
  <c r="B16" i="140"/>
  <c r="C16" i="140"/>
  <c r="D16" i="140"/>
  <c r="E16" i="140"/>
  <c r="F16" i="140"/>
  <c r="G16" i="140"/>
  <c r="H16" i="140"/>
  <c r="I16" i="140"/>
  <c r="J16" i="140"/>
  <c r="K16" i="140"/>
  <c r="L16" i="140"/>
  <c r="M16" i="140"/>
  <c r="N16" i="140"/>
  <c r="O16" i="140"/>
  <c r="P16" i="140"/>
  <c r="Q16" i="140"/>
  <c r="R16" i="140"/>
  <c r="S16" i="140"/>
  <c r="T16" i="140"/>
  <c r="U16" i="140"/>
  <c r="V16" i="140"/>
  <c r="W16" i="140"/>
  <c r="X16" i="140"/>
  <c r="Y16" i="140"/>
  <c r="Z16" i="140"/>
  <c r="AA16" i="140"/>
  <c r="AB16" i="140"/>
  <c r="AC16" i="140"/>
  <c r="AD16" i="140"/>
  <c r="AE16" i="140"/>
  <c r="AF16" i="140"/>
  <c r="AG16" i="140"/>
  <c r="AH16" i="140"/>
  <c r="AI16" i="140"/>
  <c r="AJ16" i="140"/>
  <c r="AK16" i="140"/>
  <c r="AL16" i="140"/>
  <c r="AM16" i="140"/>
  <c r="AN16" i="140"/>
  <c r="AO16" i="140"/>
  <c r="AP16" i="140"/>
  <c r="AQ16" i="140"/>
  <c r="AR16" i="140"/>
  <c r="AS16" i="140"/>
  <c r="AT16" i="140"/>
  <c r="AU16" i="140"/>
  <c r="AV16" i="140"/>
  <c r="AW16" i="140"/>
  <c r="AX16" i="140"/>
  <c r="AY16" i="140"/>
  <c r="AZ16" i="140"/>
  <c r="BA16" i="140"/>
  <c r="BB16" i="140"/>
  <c r="BC16" i="140"/>
  <c r="BD16" i="140"/>
  <c r="BE16" i="140"/>
  <c r="BF16" i="140"/>
  <c r="BG16" i="140"/>
  <c r="BH16" i="140"/>
  <c r="BI16" i="140"/>
  <c r="BJ16" i="140"/>
  <c r="BK16" i="140"/>
  <c r="BL16" i="140"/>
  <c r="BM16" i="140"/>
  <c r="A17" i="140"/>
  <c r="B17" i="140"/>
  <c r="C17" i="140"/>
  <c r="D17" i="140"/>
  <c r="E17" i="140"/>
  <c r="F17" i="140"/>
  <c r="G17" i="140"/>
  <c r="H17" i="140"/>
  <c r="I17" i="140"/>
  <c r="J17" i="140"/>
  <c r="K17" i="140"/>
  <c r="L17" i="140"/>
  <c r="M17" i="140"/>
  <c r="N17" i="140"/>
  <c r="O17" i="140"/>
  <c r="P17" i="140"/>
  <c r="Q17" i="140"/>
  <c r="R17" i="140"/>
  <c r="S17" i="140"/>
  <c r="T17" i="140"/>
  <c r="U17" i="140"/>
  <c r="V17" i="140"/>
  <c r="W17" i="140"/>
  <c r="X17" i="140"/>
  <c r="Y17" i="140"/>
  <c r="Z17" i="140"/>
  <c r="AA17" i="140"/>
  <c r="AB17" i="140"/>
  <c r="AC17" i="140"/>
  <c r="AD17" i="140"/>
  <c r="AE17" i="140"/>
  <c r="AF17" i="140"/>
  <c r="AG17" i="140"/>
  <c r="AH17" i="140"/>
  <c r="AI17" i="140"/>
  <c r="AJ17" i="140"/>
  <c r="AK17" i="140"/>
  <c r="AL17" i="140"/>
  <c r="AM17" i="140"/>
  <c r="AN17" i="140"/>
  <c r="AO17" i="140"/>
  <c r="AP17" i="140"/>
  <c r="AQ17" i="140"/>
  <c r="AR17" i="140"/>
  <c r="AS17" i="140"/>
  <c r="AT17" i="140"/>
  <c r="AU17" i="140"/>
  <c r="AV17" i="140"/>
  <c r="AW17" i="140"/>
  <c r="AX17" i="140"/>
  <c r="AY17" i="140"/>
  <c r="AZ17" i="140"/>
  <c r="BA17" i="140"/>
  <c r="BB17" i="140"/>
  <c r="BC17" i="140"/>
  <c r="BD17" i="140"/>
  <c r="BE17" i="140"/>
  <c r="BF17" i="140"/>
  <c r="BG17" i="140"/>
  <c r="BH17" i="140"/>
  <c r="BI17" i="140"/>
  <c r="BJ17" i="140"/>
  <c r="BK17" i="140"/>
  <c r="BL17" i="140"/>
  <c r="BM17" i="140"/>
  <c r="A18" i="140"/>
  <c r="B18" i="140"/>
  <c r="C18" i="140"/>
  <c r="D18" i="140"/>
  <c r="E18" i="140"/>
  <c r="F18" i="140"/>
  <c r="G18" i="140"/>
  <c r="H18" i="140"/>
  <c r="I18" i="140"/>
  <c r="J18" i="140"/>
  <c r="K18" i="140"/>
  <c r="L18" i="140"/>
  <c r="M18" i="140"/>
  <c r="N18" i="140"/>
  <c r="O18" i="140"/>
  <c r="P18" i="140"/>
  <c r="Q18" i="140"/>
  <c r="R18" i="140"/>
  <c r="S18" i="140"/>
  <c r="T18" i="140"/>
  <c r="U18" i="140"/>
  <c r="V18" i="140"/>
  <c r="W18" i="140"/>
  <c r="X18" i="140"/>
  <c r="Y18" i="140"/>
  <c r="Z18" i="140"/>
  <c r="AA18" i="140"/>
  <c r="AB18" i="140"/>
  <c r="AC18" i="140"/>
  <c r="AD18" i="140"/>
  <c r="AE18" i="140"/>
  <c r="AF18" i="140"/>
  <c r="AG18" i="140"/>
  <c r="AH18" i="140"/>
  <c r="AI18" i="140"/>
  <c r="AJ18" i="140"/>
  <c r="AK18" i="140"/>
  <c r="AL18" i="140"/>
  <c r="AM18" i="140"/>
  <c r="AN18" i="140"/>
  <c r="AO18" i="140"/>
  <c r="AP18" i="140"/>
  <c r="AQ18" i="140"/>
  <c r="AR18" i="140"/>
  <c r="AS18" i="140"/>
  <c r="AT18" i="140"/>
  <c r="AU18" i="140"/>
  <c r="AV18" i="140"/>
  <c r="AW18" i="140"/>
  <c r="AX18" i="140"/>
  <c r="AY18" i="140"/>
  <c r="AZ18" i="140"/>
  <c r="BA18" i="140"/>
  <c r="BB18" i="140"/>
  <c r="BC18" i="140"/>
  <c r="BD18" i="140"/>
  <c r="BE18" i="140"/>
  <c r="BF18" i="140"/>
  <c r="BG18" i="140"/>
  <c r="BH18" i="140"/>
  <c r="BI18" i="140"/>
  <c r="BJ18" i="140"/>
  <c r="BK18" i="140"/>
  <c r="BL18" i="140"/>
  <c r="BM18" i="140"/>
  <c r="A19" i="140"/>
  <c r="B19" i="140"/>
  <c r="C19" i="140"/>
  <c r="D19" i="140"/>
  <c r="E19" i="140"/>
  <c r="F19" i="140"/>
  <c r="G19" i="140"/>
  <c r="H19" i="140"/>
  <c r="I19" i="140"/>
  <c r="J19" i="140"/>
  <c r="K19" i="140"/>
  <c r="L19" i="140"/>
  <c r="M19" i="140"/>
  <c r="N19" i="140"/>
  <c r="O19" i="140"/>
  <c r="P19" i="140"/>
  <c r="Q19" i="140"/>
  <c r="R19" i="140"/>
  <c r="S19" i="140"/>
  <c r="T19" i="140"/>
  <c r="U19" i="140"/>
  <c r="V19" i="140"/>
  <c r="W19" i="140"/>
  <c r="X19" i="140"/>
  <c r="Y19" i="140"/>
  <c r="Z19" i="140"/>
  <c r="AA19" i="140"/>
  <c r="AB19" i="140"/>
  <c r="AC19" i="140"/>
  <c r="AD19" i="140"/>
  <c r="AE19" i="140"/>
  <c r="AF19" i="140"/>
  <c r="AG19" i="140"/>
  <c r="AH19" i="140"/>
  <c r="AI19" i="140"/>
  <c r="AJ19" i="140"/>
  <c r="AK19" i="140"/>
  <c r="AL19" i="140"/>
  <c r="AM19" i="140"/>
  <c r="AN19" i="140"/>
  <c r="AO19" i="140"/>
  <c r="AP19" i="140"/>
  <c r="AQ19" i="140"/>
  <c r="AR19" i="140"/>
  <c r="AS19" i="140"/>
  <c r="AT19" i="140"/>
  <c r="AU19" i="140"/>
  <c r="AV19" i="140"/>
  <c r="AW19" i="140"/>
  <c r="AX19" i="140"/>
  <c r="AY19" i="140"/>
  <c r="AZ19" i="140"/>
  <c r="BA19" i="140"/>
  <c r="BB19" i="140"/>
  <c r="BC19" i="140"/>
  <c r="BD19" i="140"/>
  <c r="BE19" i="140"/>
  <c r="BF19" i="140"/>
  <c r="BG19" i="140"/>
  <c r="BH19" i="140"/>
  <c r="BI19" i="140"/>
  <c r="BJ19" i="140"/>
  <c r="BK19" i="140"/>
  <c r="BL19" i="140"/>
  <c r="BM19" i="140"/>
  <c r="A20" i="140"/>
  <c r="B20" i="140"/>
  <c r="C20" i="140"/>
  <c r="D20" i="140"/>
  <c r="E20" i="140"/>
  <c r="F20" i="140"/>
  <c r="G20" i="140"/>
  <c r="H20" i="140"/>
  <c r="I20" i="140"/>
  <c r="J20" i="140"/>
  <c r="K20" i="140"/>
  <c r="L20" i="140"/>
  <c r="M20" i="140"/>
  <c r="N20" i="140"/>
  <c r="O20" i="140"/>
  <c r="P20" i="140"/>
  <c r="Q20" i="140"/>
  <c r="R20" i="140"/>
  <c r="S20" i="140"/>
  <c r="T20" i="140"/>
  <c r="U20" i="140"/>
  <c r="V20" i="140"/>
  <c r="W20" i="140"/>
  <c r="X20" i="140"/>
  <c r="Y20" i="140"/>
  <c r="Z20" i="140"/>
  <c r="AA20" i="140"/>
  <c r="AB20" i="140"/>
  <c r="AC20" i="140"/>
  <c r="AD20" i="140"/>
  <c r="AE20" i="140"/>
  <c r="AF20" i="140"/>
  <c r="AG20" i="140"/>
  <c r="AH20" i="140"/>
  <c r="AI20" i="140"/>
  <c r="AJ20" i="140"/>
  <c r="AK20" i="140"/>
  <c r="AL20" i="140"/>
  <c r="AM20" i="140"/>
  <c r="AN20" i="140"/>
  <c r="AO20" i="140"/>
  <c r="AP20" i="140"/>
  <c r="AQ20" i="140"/>
  <c r="AR20" i="140"/>
  <c r="AS20" i="140"/>
  <c r="AT20" i="140"/>
  <c r="AU20" i="140"/>
  <c r="AV20" i="140"/>
  <c r="AW20" i="140"/>
  <c r="AX20" i="140"/>
  <c r="AY20" i="140"/>
  <c r="AZ20" i="140"/>
  <c r="BA20" i="140"/>
  <c r="BB20" i="140"/>
  <c r="BC20" i="140"/>
  <c r="BD20" i="140"/>
  <c r="BE20" i="140"/>
  <c r="BF20" i="140"/>
  <c r="BG20" i="140"/>
  <c r="BH20" i="140"/>
  <c r="BI20" i="140"/>
  <c r="BJ20" i="140"/>
  <c r="BK20" i="140"/>
  <c r="BL20" i="140"/>
  <c r="BM20" i="140"/>
  <c r="A21" i="140"/>
  <c r="B21" i="140"/>
  <c r="C21" i="140"/>
  <c r="D21" i="140"/>
  <c r="E21" i="140"/>
  <c r="F21" i="140"/>
  <c r="G21" i="140"/>
  <c r="H21" i="140"/>
  <c r="I21" i="140"/>
  <c r="J21" i="140"/>
  <c r="K21" i="140"/>
  <c r="L21" i="140"/>
  <c r="M21" i="140"/>
  <c r="N21" i="140"/>
  <c r="O21" i="140"/>
  <c r="P21" i="140"/>
  <c r="Q21" i="140"/>
  <c r="R21" i="140"/>
  <c r="S21" i="140"/>
  <c r="T21" i="140"/>
  <c r="U21" i="140"/>
  <c r="V21" i="140"/>
  <c r="W21" i="140"/>
  <c r="X21" i="140"/>
  <c r="Y21" i="140"/>
  <c r="Z21" i="140"/>
  <c r="AA21" i="140"/>
  <c r="AB21" i="140"/>
  <c r="AC21" i="140"/>
  <c r="AD21" i="140"/>
  <c r="AE21" i="140"/>
  <c r="AF21" i="140"/>
  <c r="AG21" i="140"/>
  <c r="AH21" i="140"/>
  <c r="AI21" i="140"/>
  <c r="AJ21" i="140"/>
  <c r="AK21" i="140"/>
  <c r="AL21" i="140"/>
  <c r="AM21" i="140"/>
  <c r="AN21" i="140"/>
  <c r="AO21" i="140"/>
  <c r="AP21" i="140"/>
  <c r="AQ21" i="140"/>
  <c r="AR21" i="140"/>
  <c r="AS21" i="140"/>
  <c r="AT21" i="140"/>
  <c r="AU21" i="140"/>
  <c r="AV21" i="140"/>
  <c r="AW21" i="140"/>
  <c r="AX21" i="140"/>
  <c r="AY21" i="140"/>
  <c r="AZ21" i="140"/>
  <c r="BA21" i="140"/>
  <c r="BB21" i="140"/>
  <c r="BC21" i="140"/>
  <c r="BD21" i="140"/>
  <c r="BE21" i="140"/>
  <c r="BF21" i="140"/>
  <c r="BG21" i="140"/>
  <c r="BH21" i="140"/>
  <c r="BI21" i="140"/>
  <c r="BJ21" i="140"/>
  <c r="BK21" i="140"/>
  <c r="BL21" i="140"/>
  <c r="BM21" i="140"/>
  <c r="A22" i="140"/>
  <c r="B22" i="140"/>
  <c r="C22" i="140"/>
  <c r="D22" i="140"/>
  <c r="E22" i="140"/>
  <c r="F22" i="140"/>
  <c r="G22" i="140"/>
  <c r="H22" i="140"/>
  <c r="I22" i="140"/>
  <c r="J22" i="140"/>
  <c r="K22" i="140"/>
  <c r="L22" i="140"/>
  <c r="M22" i="140"/>
  <c r="N22" i="140"/>
  <c r="O22" i="140"/>
  <c r="P22" i="140"/>
  <c r="Q22" i="140"/>
  <c r="R22" i="140"/>
  <c r="S22" i="140"/>
  <c r="T22" i="140"/>
  <c r="U22" i="140"/>
  <c r="V22" i="140"/>
  <c r="W22" i="140"/>
  <c r="X22" i="140"/>
  <c r="Y22" i="140"/>
  <c r="Z22" i="140"/>
  <c r="AA22" i="140"/>
  <c r="AB22" i="140"/>
  <c r="AC22" i="140"/>
  <c r="AD22" i="140"/>
  <c r="AE22" i="140"/>
  <c r="AF22" i="140"/>
  <c r="AG22" i="140"/>
  <c r="AH22" i="140"/>
  <c r="AI22" i="140"/>
  <c r="AJ22" i="140"/>
  <c r="AK22" i="140"/>
  <c r="AL22" i="140"/>
  <c r="AM22" i="140"/>
  <c r="AN22" i="140"/>
  <c r="AO22" i="140"/>
  <c r="AP22" i="140"/>
  <c r="AQ22" i="140"/>
  <c r="AR22" i="140"/>
  <c r="AS22" i="140"/>
  <c r="AT22" i="140"/>
  <c r="AU22" i="140"/>
  <c r="AV22" i="140"/>
  <c r="AW22" i="140"/>
  <c r="AX22" i="140"/>
  <c r="AY22" i="140"/>
  <c r="AZ22" i="140"/>
  <c r="BA22" i="140"/>
  <c r="BB22" i="140"/>
  <c r="BC22" i="140"/>
  <c r="BD22" i="140"/>
  <c r="BE22" i="140"/>
  <c r="BF22" i="140"/>
  <c r="BG22" i="140"/>
  <c r="BH22" i="140"/>
  <c r="BI22" i="140"/>
  <c r="BJ22" i="140"/>
  <c r="BK22" i="140"/>
  <c r="BL22" i="140"/>
  <c r="BM22" i="140"/>
  <c r="A23" i="140"/>
  <c r="B23" i="140"/>
  <c r="C23" i="140"/>
  <c r="D23" i="140"/>
  <c r="E23" i="140"/>
  <c r="F23" i="140"/>
  <c r="G23" i="140"/>
  <c r="H23" i="140"/>
  <c r="I23" i="140"/>
  <c r="J23" i="140"/>
  <c r="K23" i="140"/>
  <c r="L23" i="140"/>
  <c r="M23" i="140"/>
  <c r="N23" i="140"/>
  <c r="O23" i="140"/>
  <c r="P23" i="140"/>
  <c r="Q23" i="140"/>
  <c r="R23" i="140"/>
  <c r="S23" i="140"/>
  <c r="T23" i="140"/>
  <c r="U23" i="140"/>
  <c r="V23" i="140"/>
  <c r="W23" i="140"/>
  <c r="X23" i="140"/>
  <c r="Y23" i="140"/>
  <c r="Z23" i="140"/>
  <c r="AA23" i="140"/>
  <c r="AB23" i="140"/>
  <c r="AC23" i="140"/>
  <c r="AD23" i="140"/>
  <c r="AE23" i="140"/>
  <c r="AF23" i="140"/>
  <c r="AG23" i="140"/>
  <c r="AH23" i="140"/>
  <c r="AI23" i="140"/>
  <c r="AJ23" i="140"/>
  <c r="AK23" i="140"/>
  <c r="AL23" i="140"/>
  <c r="AM23" i="140"/>
  <c r="AN23" i="140"/>
  <c r="AO23" i="140"/>
  <c r="AP23" i="140"/>
  <c r="AQ23" i="140"/>
  <c r="AR23" i="140"/>
  <c r="AS23" i="140"/>
  <c r="AT23" i="140"/>
  <c r="AU23" i="140"/>
  <c r="AV23" i="140"/>
  <c r="AW23" i="140"/>
  <c r="AX23" i="140"/>
  <c r="AY23" i="140"/>
  <c r="AZ23" i="140"/>
  <c r="BA23" i="140"/>
  <c r="BB23" i="140"/>
  <c r="BC23" i="140"/>
  <c r="BD23" i="140"/>
  <c r="BE23" i="140"/>
  <c r="BF23" i="140"/>
  <c r="BG23" i="140"/>
  <c r="BH23" i="140"/>
  <c r="BI23" i="140"/>
  <c r="BJ23" i="140"/>
  <c r="BK23" i="140"/>
  <c r="BL23" i="140"/>
  <c r="BM23" i="140"/>
  <c r="A24" i="140"/>
  <c r="B24" i="140"/>
  <c r="C24" i="140"/>
  <c r="D24" i="140"/>
  <c r="E24" i="140"/>
  <c r="F24" i="140"/>
  <c r="G24" i="140"/>
  <c r="H24" i="140"/>
  <c r="I24" i="140"/>
  <c r="J24" i="140"/>
  <c r="K24" i="140"/>
  <c r="L24" i="140"/>
  <c r="M24" i="140"/>
  <c r="N24" i="140"/>
  <c r="O24" i="140"/>
  <c r="P24" i="140"/>
  <c r="Q24" i="140"/>
  <c r="R24" i="140"/>
  <c r="S24" i="140"/>
  <c r="T24" i="140"/>
  <c r="U24" i="140"/>
  <c r="V24" i="140"/>
  <c r="W24" i="140"/>
  <c r="X24" i="140"/>
  <c r="Y24" i="140"/>
  <c r="Z24" i="140"/>
  <c r="AA24" i="140"/>
  <c r="AB24" i="140"/>
  <c r="AC24" i="140"/>
  <c r="AD24" i="140"/>
  <c r="AE24" i="140"/>
  <c r="AF24" i="140"/>
  <c r="AG24" i="140"/>
  <c r="AH24" i="140"/>
  <c r="AI24" i="140"/>
  <c r="AJ24" i="140"/>
  <c r="AK24" i="140"/>
  <c r="AL24" i="140"/>
  <c r="AM24" i="140"/>
  <c r="AN24" i="140"/>
  <c r="AO24" i="140"/>
  <c r="AP24" i="140"/>
  <c r="AQ24" i="140"/>
  <c r="AR24" i="140"/>
  <c r="AS24" i="140"/>
  <c r="AT24" i="140"/>
  <c r="AU24" i="140"/>
  <c r="AV24" i="140"/>
  <c r="AW24" i="140"/>
  <c r="AX24" i="140"/>
  <c r="AY24" i="140"/>
  <c r="AZ24" i="140"/>
  <c r="BA24" i="140"/>
  <c r="BB24" i="140"/>
  <c r="BC24" i="140"/>
  <c r="BD24" i="140"/>
  <c r="BE24" i="140"/>
  <c r="BF24" i="140"/>
  <c r="BG24" i="140"/>
  <c r="BH24" i="140"/>
  <c r="BI24" i="140"/>
  <c r="BJ24" i="140"/>
  <c r="BK24" i="140"/>
  <c r="BL24" i="140"/>
  <c r="BM24" i="140"/>
  <c r="A25" i="140"/>
  <c r="B25" i="140"/>
  <c r="C25" i="140"/>
  <c r="D25" i="140"/>
  <c r="E25" i="140"/>
  <c r="F25" i="140"/>
  <c r="G25" i="140"/>
  <c r="H25" i="140"/>
  <c r="I25" i="140"/>
  <c r="J25" i="140"/>
  <c r="K25" i="140"/>
  <c r="L25" i="140"/>
  <c r="M25" i="140"/>
  <c r="N25" i="140"/>
  <c r="O25" i="140"/>
  <c r="P25" i="140"/>
  <c r="Q25" i="140"/>
  <c r="R25" i="140"/>
  <c r="S25" i="140"/>
  <c r="T25" i="140"/>
  <c r="U25" i="140"/>
  <c r="V25" i="140"/>
  <c r="W25" i="140"/>
  <c r="X25" i="140"/>
  <c r="Y25" i="140"/>
  <c r="Z25" i="140"/>
  <c r="AA25" i="140"/>
  <c r="AB25" i="140"/>
  <c r="AC25" i="140"/>
  <c r="AD25" i="140"/>
  <c r="AE25" i="140"/>
  <c r="AF25" i="140"/>
  <c r="AG25" i="140"/>
  <c r="AH25" i="140"/>
  <c r="AI25" i="140"/>
  <c r="AJ25" i="140"/>
  <c r="AK25" i="140"/>
  <c r="AL25" i="140"/>
  <c r="AM25" i="140"/>
  <c r="AN25" i="140"/>
  <c r="AO25" i="140"/>
  <c r="AP25" i="140"/>
  <c r="AQ25" i="140"/>
  <c r="AR25" i="140"/>
  <c r="AS25" i="140"/>
  <c r="AT25" i="140"/>
  <c r="AU25" i="140"/>
  <c r="AV25" i="140"/>
  <c r="AW25" i="140"/>
  <c r="AX25" i="140"/>
  <c r="AY25" i="140"/>
  <c r="AZ25" i="140"/>
  <c r="BA25" i="140"/>
  <c r="BB25" i="140"/>
  <c r="BC25" i="140"/>
  <c r="BD25" i="140"/>
  <c r="BE25" i="140"/>
  <c r="BF25" i="140"/>
  <c r="BG25" i="140"/>
  <c r="BH25" i="140"/>
  <c r="BI25" i="140"/>
  <c r="BJ25" i="140"/>
  <c r="BK25" i="140"/>
  <c r="BL25" i="140"/>
  <c r="BM25" i="140"/>
  <c r="A26" i="140"/>
  <c r="B26" i="140"/>
  <c r="C26" i="140"/>
  <c r="D26" i="140"/>
  <c r="E26" i="140"/>
  <c r="F26" i="140"/>
  <c r="G26" i="140"/>
  <c r="H26" i="140"/>
  <c r="I26" i="140"/>
  <c r="J26" i="140"/>
  <c r="K26" i="140"/>
  <c r="L26" i="140"/>
  <c r="M26" i="140"/>
  <c r="N26" i="140"/>
  <c r="O26" i="140"/>
  <c r="P26" i="140"/>
  <c r="Q26" i="140"/>
  <c r="R26" i="140"/>
  <c r="S26" i="140"/>
  <c r="T26" i="140"/>
  <c r="U26" i="140"/>
  <c r="V26" i="140"/>
  <c r="W26" i="140"/>
  <c r="X26" i="140"/>
  <c r="Y26" i="140"/>
  <c r="Z26" i="140"/>
  <c r="AA26" i="140"/>
  <c r="AB26" i="140"/>
  <c r="AC26" i="140"/>
  <c r="AD26" i="140"/>
  <c r="AE26" i="140"/>
  <c r="AF26" i="140"/>
  <c r="AG26" i="140"/>
  <c r="AH26" i="140"/>
  <c r="AI26" i="140"/>
  <c r="AJ26" i="140"/>
  <c r="AK26" i="140"/>
  <c r="AL26" i="140"/>
  <c r="AM26" i="140"/>
  <c r="AN26" i="140"/>
  <c r="AO26" i="140"/>
  <c r="AP26" i="140"/>
  <c r="AQ26" i="140"/>
  <c r="AR26" i="140"/>
  <c r="AS26" i="140"/>
  <c r="AT26" i="140"/>
  <c r="AU26" i="140"/>
  <c r="AV26" i="140"/>
  <c r="AW26" i="140"/>
  <c r="AX26" i="140"/>
  <c r="AY26" i="140"/>
  <c r="AZ26" i="140"/>
  <c r="BA26" i="140"/>
  <c r="BB26" i="140"/>
  <c r="BC26" i="140"/>
  <c r="BD26" i="140"/>
  <c r="BE26" i="140"/>
  <c r="BF26" i="140"/>
  <c r="BG26" i="140"/>
  <c r="BH26" i="140"/>
  <c r="BI26" i="140"/>
  <c r="BJ26" i="140"/>
  <c r="BK26" i="140"/>
  <c r="BL26" i="140"/>
  <c r="BM26" i="140"/>
  <c r="A27" i="140"/>
  <c r="B27" i="140"/>
  <c r="C27" i="140"/>
  <c r="D27" i="140"/>
  <c r="E27" i="140"/>
  <c r="F27" i="140"/>
  <c r="G27" i="140"/>
  <c r="H27" i="140"/>
  <c r="I27" i="140"/>
  <c r="J27" i="140"/>
  <c r="K27" i="140"/>
  <c r="L27" i="140"/>
  <c r="M27" i="140"/>
  <c r="N27" i="140"/>
  <c r="O27" i="140"/>
  <c r="P27" i="140"/>
  <c r="Q27" i="140"/>
  <c r="R27" i="140"/>
  <c r="S27" i="140"/>
  <c r="T27" i="140"/>
  <c r="U27" i="140"/>
  <c r="V27" i="140"/>
  <c r="W27" i="140"/>
  <c r="X27" i="140"/>
  <c r="Y27" i="140"/>
  <c r="Z27" i="140"/>
  <c r="AA27" i="140"/>
  <c r="AB27" i="140"/>
  <c r="AC27" i="140"/>
  <c r="AD27" i="140"/>
  <c r="AE27" i="140"/>
  <c r="AF27" i="140"/>
  <c r="AG27" i="140"/>
  <c r="AH27" i="140"/>
  <c r="AI27" i="140"/>
  <c r="AJ27" i="140"/>
  <c r="AK27" i="140"/>
  <c r="AL27" i="140"/>
  <c r="AM27" i="140"/>
  <c r="AN27" i="140"/>
  <c r="AO27" i="140"/>
  <c r="AP27" i="140"/>
  <c r="AQ27" i="140"/>
  <c r="AR27" i="140"/>
  <c r="AS27" i="140"/>
  <c r="AT27" i="140"/>
  <c r="AU27" i="140"/>
  <c r="AV27" i="140"/>
  <c r="AW27" i="140"/>
  <c r="AX27" i="140"/>
  <c r="AY27" i="140"/>
  <c r="AZ27" i="140"/>
  <c r="BA27" i="140"/>
  <c r="BB27" i="140"/>
  <c r="BC27" i="140"/>
  <c r="BD27" i="140"/>
  <c r="BE27" i="140"/>
  <c r="BF27" i="140"/>
  <c r="BG27" i="140"/>
  <c r="BH27" i="140"/>
  <c r="BI27" i="140"/>
  <c r="BJ27" i="140"/>
  <c r="BK27" i="140"/>
  <c r="BL27" i="140"/>
  <c r="BM27" i="140"/>
  <c r="A28" i="140"/>
  <c r="B28" i="140"/>
  <c r="C28" i="140"/>
  <c r="D28" i="140"/>
  <c r="E28" i="140"/>
  <c r="F28" i="140"/>
  <c r="G28" i="140"/>
  <c r="H28" i="140"/>
  <c r="I28" i="140"/>
  <c r="J28" i="140"/>
  <c r="K28" i="140"/>
  <c r="L28" i="140"/>
  <c r="M28" i="140"/>
  <c r="N28" i="140"/>
  <c r="O28" i="140"/>
  <c r="P28" i="140"/>
  <c r="Q28" i="140"/>
  <c r="R28" i="140"/>
  <c r="S28" i="140"/>
  <c r="T28" i="140"/>
  <c r="U28" i="140"/>
  <c r="V28" i="140"/>
  <c r="W28" i="140"/>
  <c r="X28" i="140"/>
  <c r="Y28" i="140"/>
  <c r="Z28" i="140"/>
  <c r="AA28" i="140"/>
  <c r="AB28" i="140"/>
  <c r="AC28" i="140"/>
  <c r="AD28" i="140"/>
  <c r="AE28" i="140"/>
  <c r="AF28" i="140"/>
  <c r="AG28" i="140"/>
  <c r="AH28" i="140"/>
  <c r="AI28" i="140"/>
  <c r="AJ28" i="140"/>
  <c r="AK28" i="140"/>
  <c r="AL28" i="140"/>
  <c r="AM28" i="140"/>
  <c r="AN28" i="140"/>
  <c r="AO28" i="140"/>
  <c r="AP28" i="140"/>
  <c r="AQ28" i="140"/>
  <c r="AR28" i="140"/>
  <c r="AS28" i="140"/>
  <c r="AT28" i="140"/>
  <c r="AU28" i="140"/>
  <c r="AV28" i="140"/>
  <c r="AW28" i="140"/>
  <c r="AX28" i="140"/>
  <c r="AY28" i="140"/>
  <c r="AZ28" i="140"/>
  <c r="BA28" i="140"/>
  <c r="BB28" i="140"/>
  <c r="BC28" i="140"/>
  <c r="BD28" i="140"/>
  <c r="BE28" i="140"/>
  <c r="BF28" i="140"/>
  <c r="BG28" i="140"/>
  <c r="BH28" i="140"/>
  <c r="BI28" i="140"/>
  <c r="BJ28" i="140"/>
  <c r="BK28" i="140"/>
  <c r="BL28" i="140"/>
  <c r="BM28" i="140"/>
  <c r="A29" i="140"/>
  <c r="B29" i="140"/>
  <c r="C29" i="140"/>
  <c r="D29" i="140"/>
  <c r="E29" i="140"/>
  <c r="F29" i="140"/>
  <c r="G29" i="140"/>
  <c r="H29" i="140"/>
  <c r="I29" i="140"/>
  <c r="J29" i="140"/>
  <c r="K29" i="140"/>
  <c r="L29" i="140"/>
  <c r="M29" i="140"/>
  <c r="N29" i="140"/>
  <c r="O29" i="140"/>
  <c r="P29" i="140"/>
  <c r="Q29" i="140"/>
  <c r="R29" i="140"/>
  <c r="S29" i="140"/>
  <c r="T29" i="140"/>
  <c r="U29" i="140"/>
  <c r="V29" i="140"/>
  <c r="W29" i="140"/>
  <c r="X29" i="140"/>
  <c r="Y29" i="140"/>
  <c r="Z29" i="140"/>
  <c r="AA29" i="140"/>
  <c r="AB29" i="140"/>
  <c r="AC29" i="140"/>
  <c r="AD29" i="140"/>
  <c r="AE29" i="140"/>
  <c r="AF29" i="140"/>
  <c r="AG29" i="140"/>
  <c r="AH29" i="140"/>
  <c r="AI29" i="140"/>
  <c r="AJ29" i="140"/>
  <c r="AK29" i="140"/>
  <c r="AL29" i="140"/>
  <c r="AM29" i="140"/>
  <c r="AN29" i="140"/>
  <c r="AO29" i="140"/>
  <c r="AP29" i="140"/>
  <c r="AQ29" i="140"/>
  <c r="AR29" i="140"/>
  <c r="AS29" i="140"/>
  <c r="AT29" i="140"/>
  <c r="AU29" i="140"/>
  <c r="AV29" i="140"/>
  <c r="AW29" i="140"/>
  <c r="AX29" i="140"/>
  <c r="AY29" i="140"/>
  <c r="AZ29" i="140"/>
  <c r="BA29" i="140"/>
  <c r="BB29" i="140"/>
  <c r="BC29" i="140"/>
  <c r="BD29" i="140"/>
  <c r="BE29" i="140"/>
  <c r="BF29" i="140"/>
  <c r="BG29" i="140"/>
  <c r="BH29" i="140"/>
  <c r="BI29" i="140"/>
  <c r="BJ29" i="140"/>
  <c r="BK29" i="140"/>
  <c r="BL29" i="140"/>
  <c r="BM29" i="140"/>
  <c r="A30" i="140"/>
  <c r="B30" i="140"/>
  <c r="C30" i="140"/>
  <c r="D30" i="140"/>
  <c r="E30" i="140"/>
  <c r="F30" i="140"/>
  <c r="G30" i="140"/>
  <c r="H30" i="140"/>
  <c r="I30" i="140"/>
  <c r="J30" i="140"/>
  <c r="K30" i="140"/>
  <c r="L30" i="140"/>
  <c r="M30" i="140"/>
  <c r="N30" i="140"/>
  <c r="O30" i="140"/>
  <c r="P30" i="140"/>
  <c r="Q30" i="140"/>
  <c r="R30" i="140"/>
  <c r="S30" i="140"/>
  <c r="T30" i="140"/>
  <c r="U30" i="140"/>
  <c r="V30" i="140"/>
  <c r="W30" i="140"/>
  <c r="X30" i="140"/>
  <c r="Y30" i="140"/>
  <c r="Z30" i="140"/>
  <c r="AA30" i="140"/>
  <c r="AB30" i="140"/>
  <c r="AC30" i="140"/>
  <c r="AD30" i="140"/>
  <c r="AE30" i="140"/>
  <c r="AF30" i="140"/>
  <c r="AG30" i="140"/>
  <c r="AH30" i="140"/>
  <c r="AI30" i="140"/>
  <c r="AJ30" i="140"/>
  <c r="AK30" i="140"/>
  <c r="AL30" i="140"/>
  <c r="AM30" i="140"/>
  <c r="AN30" i="140"/>
  <c r="AO30" i="140"/>
  <c r="AP30" i="140"/>
  <c r="AQ30" i="140"/>
  <c r="AR30" i="140"/>
  <c r="AS30" i="140"/>
  <c r="AT30" i="140"/>
  <c r="AU30" i="140"/>
  <c r="AV30" i="140"/>
  <c r="AW30" i="140"/>
  <c r="AX30" i="140"/>
  <c r="AY30" i="140"/>
  <c r="AZ30" i="140"/>
  <c r="BA30" i="140"/>
  <c r="BB30" i="140"/>
  <c r="BC30" i="140"/>
  <c r="BD30" i="140"/>
  <c r="BE30" i="140"/>
  <c r="BF30" i="140"/>
  <c r="BG30" i="140"/>
  <c r="BH30" i="140"/>
  <c r="BI30" i="140"/>
  <c r="BJ30" i="140"/>
  <c r="BK30" i="140"/>
  <c r="BL30" i="140"/>
  <c r="BM30" i="140"/>
  <c r="A31" i="140"/>
  <c r="B31" i="140"/>
  <c r="C31" i="140"/>
  <c r="D31" i="140"/>
  <c r="E31" i="140"/>
  <c r="F31" i="140"/>
  <c r="G31" i="140"/>
  <c r="H31" i="140"/>
  <c r="I31" i="140"/>
  <c r="J31" i="140"/>
  <c r="K31" i="140"/>
  <c r="L31" i="140"/>
  <c r="M31" i="140"/>
  <c r="N31" i="140"/>
  <c r="O31" i="140"/>
  <c r="P31" i="140"/>
  <c r="Q31" i="140"/>
  <c r="R31" i="140"/>
  <c r="S31" i="140"/>
  <c r="T31" i="140"/>
  <c r="U31" i="140"/>
  <c r="V31" i="140"/>
  <c r="W31" i="140"/>
  <c r="X31" i="140"/>
  <c r="Y31" i="140"/>
  <c r="Z31" i="140"/>
  <c r="AA31" i="140"/>
  <c r="AB31" i="140"/>
  <c r="AC31" i="140"/>
  <c r="AD31" i="140"/>
  <c r="AE31" i="140"/>
  <c r="AF31" i="140"/>
  <c r="AG31" i="140"/>
  <c r="AH31" i="140"/>
  <c r="AI31" i="140"/>
  <c r="AJ31" i="140"/>
  <c r="AK31" i="140"/>
  <c r="AL31" i="140"/>
  <c r="AM31" i="140"/>
  <c r="AN31" i="140"/>
  <c r="AO31" i="140"/>
  <c r="AP31" i="140"/>
  <c r="AQ31" i="140"/>
  <c r="AR31" i="140"/>
  <c r="AS31" i="140"/>
  <c r="AT31" i="140"/>
  <c r="AU31" i="140"/>
  <c r="AV31" i="140"/>
  <c r="AW31" i="140"/>
  <c r="AX31" i="140"/>
  <c r="AY31" i="140"/>
  <c r="AZ31" i="140"/>
  <c r="BA31" i="140"/>
  <c r="BB31" i="140"/>
  <c r="BC31" i="140"/>
  <c r="BD31" i="140"/>
  <c r="BE31" i="140"/>
  <c r="BF31" i="140"/>
  <c r="BG31" i="140"/>
  <c r="BH31" i="140"/>
  <c r="BI31" i="140"/>
  <c r="BJ31" i="140"/>
  <c r="BK31" i="140"/>
  <c r="BL31" i="140"/>
  <c r="BM31" i="140"/>
  <c r="A32" i="140"/>
  <c r="B32" i="140"/>
  <c r="C32" i="140"/>
  <c r="D32" i="140"/>
  <c r="E32" i="140"/>
  <c r="F32" i="140"/>
  <c r="G32" i="140"/>
  <c r="H32" i="140"/>
  <c r="I32" i="140"/>
  <c r="J32" i="140"/>
  <c r="K32" i="140"/>
  <c r="L32" i="140"/>
  <c r="M32" i="140"/>
  <c r="N32" i="140"/>
  <c r="O32" i="140"/>
  <c r="P32" i="140"/>
  <c r="Q32" i="140"/>
  <c r="R32" i="140"/>
  <c r="S32" i="140"/>
  <c r="T32" i="140"/>
  <c r="U32" i="140"/>
  <c r="V32" i="140"/>
  <c r="W32" i="140"/>
  <c r="X32" i="140"/>
  <c r="Y32" i="140"/>
  <c r="Z32" i="140"/>
  <c r="AA32" i="140"/>
  <c r="AB32" i="140"/>
  <c r="AC32" i="140"/>
  <c r="AD32" i="140"/>
  <c r="AE32" i="140"/>
  <c r="AF32" i="140"/>
  <c r="AG32" i="140"/>
  <c r="AH32" i="140"/>
  <c r="AI32" i="140"/>
  <c r="AJ32" i="140"/>
  <c r="AK32" i="140"/>
  <c r="AL32" i="140"/>
  <c r="AM32" i="140"/>
  <c r="AN32" i="140"/>
  <c r="AO32" i="140"/>
  <c r="AP32" i="140"/>
  <c r="AQ32" i="140"/>
  <c r="AR32" i="140"/>
  <c r="AS32" i="140"/>
  <c r="AT32" i="140"/>
  <c r="AU32" i="140"/>
  <c r="AV32" i="140"/>
  <c r="AW32" i="140"/>
  <c r="AX32" i="140"/>
  <c r="AY32" i="140"/>
  <c r="AZ32" i="140"/>
  <c r="BA32" i="140"/>
  <c r="BB32" i="140"/>
  <c r="BC32" i="140"/>
  <c r="BD32" i="140"/>
  <c r="BE32" i="140"/>
  <c r="BF32" i="140"/>
  <c r="BG32" i="140"/>
  <c r="BH32" i="140"/>
  <c r="BI32" i="140"/>
  <c r="BJ32" i="140"/>
  <c r="BK32" i="140"/>
  <c r="BL32" i="140"/>
  <c r="BM32" i="140"/>
  <c r="A33" i="140"/>
  <c r="B33" i="140"/>
  <c r="C33" i="140"/>
  <c r="D33" i="140"/>
  <c r="E33" i="140"/>
  <c r="F33" i="140"/>
  <c r="G33" i="140"/>
  <c r="H33" i="140"/>
  <c r="I33" i="140"/>
  <c r="J33" i="140"/>
  <c r="K33" i="140"/>
  <c r="L33" i="140"/>
  <c r="M33" i="140"/>
  <c r="N33" i="140"/>
  <c r="O33" i="140"/>
  <c r="P33" i="140"/>
  <c r="Q33" i="140"/>
  <c r="R33" i="140"/>
  <c r="S33" i="140"/>
  <c r="T33" i="140"/>
  <c r="U33" i="140"/>
  <c r="V33" i="140"/>
  <c r="W33" i="140"/>
  <c r="X33" i="140"/>
  <c r="Y33" i="140"/>
  <c r="Z33" i="140"/>
  <c r="AA33" i="140"/>
  <c r="AB33" i="140"/>
  <c r="AC33" i="140"/>
  <c r="AD33" i="140"/>
  <c r="AE33" i="140"/>
  <c r="AF33" i="140"/>
  <c r="AG33" i="140"/>
  <c r="AH33" i="140"/>
  <c r="AI33" i="140"/>
  <c r="AJ33" i="140"/>
  <c r="AK33" i="140"/>
  <c r="AL33" i="140"/>
  <c r="AM33" i="140"/>
  <c r="AN33" i="140"/>
  <c r="AO33" i="140"/>
  <c r="AP33" i="140"/>
  <c r="AQ33" i="140"/>
  <c r="AR33" i="140"/>
  <c r="AS33" i="140"/>
  <c r="AT33" i="140"/>
  <c r="AU33" i="140"/>
  <c r="AV33" i="140"/>
  <c r="AW33" i="140"/>
  <c r="AX33" i="140"/>
  <c r="AY33" i="140"/>
  <c r="AZ33" i="140"/>
  <c r="BA33" i="140"/>
  <c r="BB33" i="140"/>
  <c r="BC33" i="140"/>
  <c r="BD33" i="140"/>
  <c r="BE33" i="140"/>
  <c r="BF33" i="140"/>
  <c r="BG33" i="140"/>
  <c r="BH33" i="140"/>
  <c r="BI33" i="140"/>
  <c r="BJ33" i="140"/>
  <c r="BK33" i="140"/>
  <c r="BL33" i="140"/>
  <c r="BM33" i="140"/>
  <c r="A34" i="140"/>
  <c r="B34" i="140"/>
  <c r="C34" i="140"/>
  <c r="D34" i="140"/>
  <c r="E34" i="140"/>
  <c r="F34" i="140"/>
  <c r="G34" i="140"/>
  <c r="H34" i="140"/>
  <c r="I34" i="140"/>
  <c r="J34" i="140"/>
  <c r="K34" i="140"/>
  <c r="L34" i="140"/>
  <c r="M34" i="140"/>
  <c r="N34" i="140"/>
  <c r="O34" i="140"/>
  <c r="P34" i="140"/>
  <c r="Q34" i="140"/>
  <c r="R34" i="140"/>
  <c r="S34" i="140"/>
  <c r="T34" i="140"/>
  <c r="U34" i="140"/>
  <c r="V34" i="140"/>
  <c r="W34" i="140"/>
  <c r="X34" i="140"/>
  <c r="Y34" i="140"/>
  <c r="Z34" i="140"/>
  <c r="AA34" i="140"/>
  <c r="AB34" i="140"/>
  <c r="AC34" i="140"/>
  <c r="AD34" i="140"/>
  <c r="AE34" i="140"/>
  <c r="AF34" i="140"/>
  <c r="AG34" i="140"/>
  <c r="AH34" i="140"/>
  <c r="AI34" i="140"/>
  <c r="AJ34" i="140"/>
  <c r="AK34" i="140"/>
  <c r="AL34" i="140"/>
  <c r="AM34" i="140"/>
  <c r="AN34" i="140"/>
  <c r="AO34" i="140"/>
  <c r="AP34" i="140"/>
  <c r="AQ34" i="140"/>
  <c r="AR34" i="140"/>
  <c r="AS34" i="140"/>
  <c r="AT34" i="140"/>
  <c r="AU34" i="140"/>
  <c r="AV34" i="140"/>
  <c r="AW34" i="140"/>
  <c r="AX34" i="140"/>
  <c r="AY34" i="140"/>
  <c r="AZ34" i="140"/>
  <c r="BA34" i="140"/>
  <c r="BB34" i="140"/>
  <c r="BC34" i="140"/>
  <c r="BD34" i="140"/>
  <c r="BE34" i="140"/>
  <c r="BF34" i="140"/>
  <c r="BG34" i="140"/>
  <c r="BH34" i="140"/>
  <c r="BI34" i="140"/>
  <c r="BJ34" i="140"/>
  <c r="BK34" i="140"/>
  <c r="BL34" i="140"/>
  <c r="BM34" i="140"/>
  <c r="A35" i="140"/>
  <c r="B35" i="140"/>
  <c r="C35" i="140"/>
  <c r="D35" i="140"/>
  <c r="E35" i="140"/>
  <c r="F35" i="140"/>
  <c r="G35" i="140"/>
  <c r="H35" i="140"/>
  <c r="I35" i="140"/>
  <c r="J35" i="140"/>
  <c r="K35" i="140"/>
  <c r="L35" i="140"/>
  <c r="M35" i="140"/>
  <c r="N35" i="140"/>
  <c r="O35" i="140"/>
  <c r="P35" i="140"/>
  <c r="Q35" i="140"/>
  <c r="R35" i="140"/>
  <c r="S35" i="140"/>
  <c r="T35" i="140"/>
  <c r="U35" i="140"/>
  <c r="V35" i="140"/>
  <c r="W35" i="140"/>
  <c r="X35" i="140"/>
  <c r="Y35" i="140"/>
  <c r="Z35" i="140"/>
  <c r="AA35" i="140"/>
  <c r="AB35" i="140"/>
  <c r="AC35" i="140"/>
  <c r="AD35" i="140"/>
  <c r="AE35" i="140"/>
  <c r="AF35" i="140"/>
  <c r="AG35" i="140"/>
  <c r="AH35" i="140"/>
  <c r="AI35" i="140"/>
  <c r="AJ35" i="140"/>
  <c r="AK35" i="140"/>
  <c r="AL35" i="140"/>
  <c r="AM35" i="140"/>
  <c r="AN35" i="140"/>
  <c r="AO35" i="140"/>
  <c r="AP35" i="140"/>
  <c r="AQ35" i="140"/>
  <c r="AR35" i="140"/>
  <c r="AS35" i="140"/>
  <c r="AT35" i="140"/>
  <c r="AU35" i="140"/>
  <c r="AV35" i="140"/>
  <c r="AW35" i="140"/>
  <c r="AX35" i="140"/>
  <c r="AY35" i="140"/>
  <c r="AZ35" i="140"/>
  <c r="BA35" i="140"/>
  <c r="BB35" i="140"/>
  <c r="BC35" i="140"/>
  <c r="BD35" i="140"/>
  <c r="BE35" i="140"/>
  <c r="BF35" i="140"/>
  <c r="BG35" i="140"/>
  <c r="BH35" i="140"/>
  <c r="BI35" i="140"/>
  <c r="BJ35" i="140"/>
  <c r="BK35" i="140"/>
  <c r="BL35" i="140"/>
  <c r="BM35" i="140"/>
  <c r="A36" i="140"/>
  <c r="B36" i="140"/>
  <c r="C36" i="140"/>
  <c r="D36" i="140"/>
  <c r="E36" i="140"/>
  <c r="F36" i="140"/>
  <c r="G36" i="140"/>
  <c r="H36" i="140"/>
  <c r="I36" i="140"/>
  <c r="J36" i="140"/>
  <c r="K36" i="140"/>
  <c r="L36" i="140"/>
  <c r="M36" i="140"/>
  <c r="N36" i="140"/>
  <c r="O36" i="140"/>
  <c r="P36" i="140"/>
  <c r="Q36" i="140"/>
  <c r="R36" i="140"/>
  <c r="S36" i="140"/>
  <c r="T36" i="140"/>
  <c r="U36" i="140"/>
  <c r="V36" i="140"/>
  <c r="W36" i="140"/>
  <c r="X36" i="140"/>
  <c r="Y36" i="140"/>
  <c r="Z36" i="140"/>
  <c r="AA36" i="140"/>
  <c r="AB36" i="140"/>
  <c r="AC36" i="140"/>
  <c r="AD36" i="140"/>
  <c r="AE36" i="140"/>
  <c r="AF36" i="140"/>
  <c r="AG36" i="140"/>
  <c r="AH36" i="140"/>
  <c r="AI36" i="140"/>
  <c r="AJ36" i="140"/>
  <c r="AK36" i="140"/>
  <c r="AL36" i="140"/>
  <c r="AM36" i="140"/>
  <c r="AN36" i="140"/>
  <c r="AO36" i="140"/>
  <c r="AP36" i="140"/>
  <c r="AQ36" i="140"/>
  <c r="AR36" i="140"/>
  <c r="AS36" i="140"/>
  <c r="AT36" i="140"/>
  <c r="AU36" i="140"/>
  <c r="AV36" i="140"/>
  <c r="AW36" i="140"/>
  <c r="AX36" i="140"/>
  <c r="AY36" i="140"/>
  <c r="AZ36" i="140"/>
  <c r="BA36" i="140"/>
  <c r="BB36" i="140"/>
  <c r="BC36" i="140"/>
  <c r="BD36" i="140"/>
  <c r="BE36" i="140"/>
  <c r="BF36" i="140"/>
  <c r="BG36" i="140"/>
  <c r="BH36" i="140"/>
  <c r="BI36" i="140"/>
  <c r="BJ36" i="140"/>
  <c r="BK36" i="140"/>
  <c r="BL36" i="140"/>
  <c r="BM36" i="140"/>
  <c r="A37" i="140"/>
  <c r="B37" i="140"/>
  <c r="C37" i="140"/>
  <c r="D37" i="140"/>
  <c r="E37" i="140"/>
  <c r="F37" i="140"/>
  <c r="G37" i="140"/>
  <c r="H37" i="140"/>
  <c r="I37" i="140"/>
  <c r="J37" i="140"/>
  <c r="K37" i="140"/>
  <c r="L37" i="140"/>
  <c r="M37" i="140"/>
  <c r="N37" i="140"/>
  <c r="O37" i="140"/>
  <c r="P37" i="140"/>
  <c r="Q37" i="140"/>
  <c r="R37" i="140"/>
  <c r="S37" i="140"/>
  <c r="T37" i="140"/>
  <c r="U37" i="140"/>
  <c r="V37" i="140"/>
  <c r="W37" i="140"/>
  <c r="X37" i="140"/>
  <c r="Y37" i="140"/>
  <c r="Z37" i="140"/>
  <c r="AA37" i="140"/>
  <c r="AB37" i="140"/>
  <c r="AC37" i="140"/>
  <c r="AD37" i="140"/>
  <c r="AE37" i="140"/>
  <c r="AF37" i="140"/>
  <c r="AG37" i="140"/>
  <c r="AH37" i="140"/>
  <c r="AI37" i="140"/>
  <c r="AJ37" i="140"/>
  <c r="AK37" i="140"/>
  <c r="AL37" i="140"/>
  <c r="AM37" i="140"/>
  <c r="AN37" i="140"/>
  <c r="AO37" i="140"/>
  <c r="AP37" i="140"/>
  <c r="AQ37" i="140"/>
  <c r="AR37" i="140"/>
  <c r="AS37" i="140"/>
  <c r="AT37" i="140"/>
  <c r="AU37" i="140"/>
  <c r="AV37" i="140"/>
  <c r="AW37" i="140"/>
  <c r="AX37" i="140"/>
  <c r="AY37" i="140"/>
  <c r="AZ37" i="140"/>
  <c r="BA37" i="140"/>
  <c r="BB37" i="140"/>
  <c r="BC37" i="140"/>
  <c r="BD37" i="140"/>
  <c r="BE37" i="140"/>
  <c r="BF37" i="140"/>
  <c r="BG37" i="140"/>
  <c r="BH37" i="140"/>
  <c r="BI37" i="140"/>
  <c r="BJ37" i="140"/>
  <c r="BK37" i="140"/>
  <c r="BL37" i="140"/>
  <c r="BM37" i="140"/>
  <c r="A38" i="140"/>
  <c r="B38" i="140"/>
  <c r="C38" i="140"/>
  <c r="D38" i="140"/>
  <c r="E38" i="140"/>
  <c r="F38" i="140"/>
  <c r="G38" i="140"/>
  <c r="H38" i="140"/>
  <c r="I38" i="140"/>
  <c r="J38" i="140"/>
  <c r="K38" i="140"/>
  <c r="L38" i="140"/>
  <c r="M38" i="140"/>
  <c r="N38" i="140"/>
  <c r="O38" i="140"/>
  <c r="P38" i="140"/>
  <c r="Q38" i="140"/>
  <c r="R38" i="140"/>
  <c r="S38" i="140"/>
  <c r="T38" i="140"/>
  <c r="U38" i="140"/>
  <c r="V38" i="140"/>
  <c r="W38" i="140"/>
  <c r="X38" i="140"/>
  <c r="Y38" i="140"/>
  <c r="Z38" i="140"/>
  <c r="AA38" i="140"/>
  <c r="AB38" i="140"/>
  <c r="AC38" i="140"/>
  <c r="AD38" i="140"/>
  <c r="AE38" i="140"/>
  <c r="AF38" i="140"/>
  <c r="AG38" i="140"/>
  <c r="AH38" i="140"/>
  <c r="AI38" i="140"/>
  <c r="AJ38" i="140"/>
  <c r="AK38" i="140"/>
  <c r="AL38" i="140"/>
  <c r="AM38" i="140"/>
  <c r="AN38" i="140"/>
  <c r="AO38" i="140"/>
  <c r="AP38" i="140"/>
  <c r="AQ38" i="140"/>
  <c r="AR38" i="140"/>
  <c r="AS38" i="140"/>
  <c r="AT38" i="140"/>
  <c r="AU38" i="140"/>
  <c r="AV38" i="140"/>
  <c r="AW38" i="140"/>
  <c r="AX38" i="140"/>
  <c r="AY38" i="140"/>
  <c r="AZ38" i="140"/>
  <c r="BA38" i="140"/>
  <c r="BB38" i="140"/>
  <c r="BC38" i="140"/>
  <c r="BD38" i="140"/>
  <c r="BE38" i="140"/>
  <c r="BF38" i="140"/>
  <c r="BG38" i="140"/>
  <c r="BH38" i="140"/>
  <c r="BI38" i="140"/>
  <c r="BJ38" i="140"/>
  <c r="BK38" i="140"/>
  <c r="BL38" i="140"/>
  <c r="BM38" i="140"/>
  <c r="A39" i="140"/>
  <c r="B39" i="140"/>
  <c r="C39" i="140"/>
  <c r="D39" i="140"/>
  <c r="E39" i="140"/>
  <c r="F39" i="140"/>
  <c r="G39" i="140"/>
  <c r="H39" i="140"/>
  <c r="I39" i="140"/>
  <c r="J39" i="140"/>
  <c r="K39" i="140"/>
  <c r="L39" i="140"/>
  <c r="M39" i="140"/>
  <c r="N39" i="140"/>
  <c r="O39" i="140"/>
  <c r="P39" i="140"/>
  <c r="Q39" i="140"/>
  <c r="R39" i="140"/>
  <c r="S39" i="140"/>
  <c r="T39" i="140"/>
  <c r="U39" i="140"/>
  <c r="V39" i="140"/>
  <c r="W39" i="140"/>
  <c r="X39" i="140"/>
  <c r="Y39" i="140"/>
  <c r="Z39" i="140"/>
  <c r="AA39" i="140"/>
  <c r="AB39" i="140"/>
  <c r="AC39" i="140"/>
  <c r="AD39" i="140"/>
  <c r="AE39" i="140"/>
  <c r="AF39" i="140"/>
  <c r="AG39" i="140"/>
  <c r="AH39" i="140"/>
  <c r="AI39" i="140"/>
  <c r="AJ39" i="140"/>
  <c r="AK39" i="140"/>
  <c r="AL39" i="140"/>
  <c r="AM39" i="140"/>
  <c r="AN39" i="140"/>
  <c r="AO39" i="140"/>
  <c r="AP39" i="140"/>
  <c r="AQ39" i="140"/>
  <c r="AR39" i="140"/>
  <c r="AS39" i="140"/>
  <c r="AT39" i="140"/>
  <c r="AU39" i="140"/>
  <c r="AV39" i="140"/>
  <c r="AW39" i="140"/>
  <c r="AX39" i="140"/>
  <c r="AY39" i="140"/>
  <c r="AZ39" i="140"/>
  <c r="BA39" i="140"/>
  <c r="BB39" i="140"/>
  <c r="BC39" i="140"/>
  <c r="BD39" i="140"/>
  <c r="BE39" i="140"/>
  <c r="BF39" i="140"/>
  <c r="BG39" i="140"/>
  <c r="BH39" i="140"/>
  <c r="BI39" i="140"/>
  <c r="BJ39" i="140"/>
  <c r="BK39" i="140"/>
  <c r="BL39" i="140"/>
  <c r="BM39" i="140"/>
  <c r="A40" i="140"/>
  <c r="B40" i="140"/>
  <c r="C40" i="140"/>
  <c r="D40" i="140"/>
  <c r="E40" i="140"/>
  <c r="F40" i="140"/>
  <c r="G40" i="140"/>
  <c r="H40" i="140"/>
  <c r="I40" i="140"/>
  <c r="J40" i="140"/>
  <c r="K40" i="140"/>
  <c r="L40" i="140"/>
  <c r="M40" i="140"/>
  <c r="N40" i="140"/>
  <c r="O40" i="140"/>
  <c r="P40" i="140"/>
  <c r="Q40" i="140"/>
  <c r="R40" i="140"/>
  <c r="S40" i="140"/>
  <c r="T40" i="140"/>
  <c r="U40" i="140"/>
  <c r="V40" i="140"/>
  <c r="W40" i="140"/>
  <c r="X40" i="140"/>
  <c r="Y40" i="140"/>
  <c r="Z40" i="140"/>
  <c r="AA40" i="140"/>
  <c r="AB40" i="140"/>
  <c r="AC40" i="140"/>
  <c r="AD40" i="140"/>
  <c r="AE40" i="140"/>
  <c r="AF40" i="140"/>
  <c r="AG40" i="140"/>
  <c r="AH40" i="140"/>
  <c r="AI40" i="140"/>
  <c r="AJ40" i="140"/>
  <c r="AK40" i="140"/>
  <c r="AL40" i="140"/>
  <c r="AM40" i="140"/>
  <c r="AN40" i="140"/>
  <c r="AO40" i="140"/>
  <c r="AP40" i="140"/>
  <c r="AQ40" i="140"/>
  <c r="AR40" i="140"/>
  <c r="AS40" i="140"/>
  <c r="AT40" i="140"/>
  <c r="AU40" i="140"/>
  <c r="AV40" i="140"/>
  <c r="AW40" i="140"/>
  <c r="AX40" i="140"/>
  <c r="AY40" i="140"/>
  <c r="AZ40" i="140"/>
  <c r="BA40" i="140"/>
  <c r="BB40" i="140"/>
  <c r="BC40" i="140"/>
  <c r="BD40" i="140"/>
  <c r="BE40" i="140"/>
  <c r="BF40" i="140"/>
  <c r="BG40" i="140"/>
  <c r="BH40" i="140"/>
  <c r="BI40" i="140"/>
  <c r="BJ40" i="140"/>
  <c r="BK40" i="140"/>
  <c r="BL40" i="140"/>
  <c r="BM40" i="140"/>
  <c r="A41" i="140"/>
  <c r="B41" i="140"/>
  <c r="C41" i="140"/>
  <c r="D41" i="140"/>
  <c r="E41" i="140"/>
  <c r="F41" i="140"/>
  <c r="G41" i="140"/>
  <c r="H41" i="140"/>
  <c r="I41" i="140"/>
  <c r="J41" i="140"/>
  <c r="K41" i="140"/>
  <c r="L41" i="140"/>
  <c r="M41" i="140"/>
  <c r="N41" i="140"/>
  <c r="O41" i="140"/>
  <c r="P41" i="140"/>
  <c r="Q41" i="140"/>
  <c r="R41" i="140"/>
  <c r="S41" i="140"/>
  <c r="T41" i="140"/>
  <c r="U41" i="140"/>
  <c r="V41" i="140"/>
  <c r="W41" i="140"/>
  <c r="X41" i="140"/>
  <c r="Y41" i="140"/>
  <c r="Z41" i="140"/>
  <c r="AA41" i="140"/>
  <c r="AB41" i="140"/>
  <c r="AC41" i="140"/>
  <c r="AD41" i="140"/>
  <c r="AE41" i="140"/>
  <c r="AF41" i="140"/>
  <c r="AG41" i="140"/>
  <c r="AH41" i="140"/>
  <c r="AI41" i="140"/>
  <c r="AJ41" i="140"/>
  <c r="AK41" i="140"/>
  <c r="AL41" i="140"/>
  <c r="AM41" i="140"/>
  <c r="AN41" i="140"/>
  <c r="AO41" i="140"/>
  <c r="AP41" i="140"/>
  <c r="AQ41" i="140"/>
  <c r="AR41" i="140"/>
  <c r="AS41" i="140"/>
  <c r="AT41" i="140"/>
  <c r="AU41" i="140"/>
  <c r="AV41" i="140"/>
  <c r="AW41" i="140"/>
  <c r="AX41" i="140"/>
  <c r="AY41" i="140"/>
  <c r="AZ41" i="140"/>
  <c r="BA41" i="140"/>
  <c r="BB41" i="140"/>
  <c r="BC41" i="140"/>
  <c r="BD41" i="140"/>
  <c r="BE41" i="140"/>
  <c r="BF41" i="140"/>
  <c r="BG41" i="140"/>
  <c r="BH41" i="140"/>
  <c r="BI41" i="140"/>
  <c r="BJ41" i="140"/>
  <c r="BK41" i="140"/>
  <c r="BL41" i="140"/>
  <c r="BM41" i="140"/>
  <c r="A42" i="140"/>
  <c r="B42" i="140"/>
  <c r="C42" i="140"/>
  <c r="D42" i="140"/>
  <c r="E42" i="140"/>
  <c r="F42" i="140"/>
  <c r="G42" i="140"/>
  <c r="H42" i="140"/>
  <c r="I42" i="140"/>
  <c r="J42" i="140"/>
  <c r="K42" i="140"/>
  <c r="L42" i="140"/>
  <c r="M42" i="140"/>
  <c r="N42" i="140"/>
  <c r="O42" i="140"/>
  <c r="P42" i="140"/>
  <c r="Q42" i="140"/>
  <c r="R42" i="140"/>
  <c r="S42" i="140"/>
  <c r="T42" i="140"/>
  <c r="U42" i="140"/>
  <c r="V42" i="140"/>
  <c r="W42" i="140"/>
  <c r="X42" i="140"/>
  <c r="Y42" i="140"/>
  <c r="Z42" i="140"/>
  <c r="AA42" i="140"/>
  <c r="AB42" i="140"/>
  <c r="AC42" i="140"/>
  <c r="AD42" i="140"/>
  <c r="AE42" i="140"/>
  <c r="AF42" i="140"/>
  <c r="AG42" i="140"/>
  <c r="AH42" i="140"/>
  <c r="AI42" i="140"/>
  <c r="AJ42" i="140"/>
  <c r="AK42" i="140"/>
  <c r="AL42" i="140"/>
  <c r="AM42" i="140"/>
  <c r="AN42" i="140"/>
  <c r="AO42" i="140"/>
  <c r="AP42" i="140"/>
  <c r="AQ42" i="140"/>
  <c r="AR42" i="140"/>
  <c r="AS42" i="140"/>
  <c r="AT42" i="140"/>
  <c r="AU42" i="140"/>
  <c r="AV42" i="140"/>
  <c r="AW42" i="140"/>
  <c r="AX42" i="140"/>
  <c r="AY42" i="140"/>
  <c r="AZ42" i="140"/>
  <c r="BA42" i="140"/>
  <c r="BB42" i="140"/>
  <c r="BC42" i="140"/>
  <c r="BD42" i="140"/>
  <c r="BE42" i="140"/>
  <c r="BF42" i="140"/>
  <c r="BG42" i="140"/>
  <c r="BH42" i="140"/>
  <c r="BI42" i="140"/>
  <c r="BJ42" i="140"/>
  <c r="BK42" i="140"/>
  <c r="BL42" i="140"/>
  <c r="BM42" i="140"/>
  <c r="A43" i="140"/>
  <c r="B43" i="140"/>
  <c r="C43" i="140"/>
  <c r="D43" i="140"/>
  <c r="E43" i="140"/>
  <c r="F43" i="140"/>
  <c r="G43" i="140"/>
  <c r="H43" i="140"/>
  <c r="I43" i="140"/>
  <c r="J43" i="140"/>
  <c r="K43" i="140"/>
  <c r="L43" i="140"/>
  <c r="M43" i="140"/>
  <c r="N43" i="140"/>
  <c r="O43" i="140"/>
  <c r="P43" i="140"/>
  <c r="Q43" i="140"/>
  <c r="R43" i="140"/>
  <c r="S43" i="140"/>
  <c r="T43" i="140"/>
  <c r="U43" i="140"/>
  <c r="V43" i="140"/>
  <c r="W43" i="140"/>
  <c r="X43" i="140"/>
  <c r="Y43" i="140"/>
  <c r="Z43" i="140"/>
  <c r="AA43" i="140"/>
  <c r="AB43" i="140"/>
  <c r="AC43" i="140"/>
  <c r="AD43" i="140"/>
  <c r="AE43" i="140"/>
  <c r="AF43" i="140"/>
  <c r="AG43" i="140"/>
  <c r="AH43" i="140"/>
  <c r="AI43" i="140"/>
  <c r="AJ43" i="140"/>
  <c r="AK43" i="140"/>
  <c r="AL43" i="140"/>
  <c r="AM43" i="140"/>
  <c r="AN43" i="140"/>
  <c r="AO43" i="140"/>
  <c r="AP43" i="140"/>
  <c r="AQ43" i="140"/>
  <c r="AR43" i="140"/>
  <c r="AS43" i="140"/>
  <c r="AT43" i="140"/>
  <c r="AU43" i="140"/>
  <c r="AV43" i="140"/>
  <c r="AW43" i="140"/>
  <c r="AX43" i="140"/>
  <c r="AY43" i="140"/>
  <c r="AZ43" i="140"/>
  <c r="BA43" i="140"/>
  <c r="BB43" i="140"/>
  <c r="BC43" i="140"/>
  <c r="BD43" i="140"/>
  <c r="BE43" i="140"/>
  <c r="BF43" i="140"/>
  <c r="BG43" i="140"/>
  <c r="BH43" i="140"/>
  <c r="BI43" i="140"/>
  <c r="BJ43" i="140"/>
  <c r="BK43" i="140"/>
  <c r="BL43" i="140"/>
  <c r="BM43" i="140"/>
  <c r="A44" i="140"/>
  <c r="B44" i="140"/>
  <c r="C44" i="140"/>
  <c r="D44" i="140"/>
  <c r="E44" i="140"/>
  <c r="F44" i="140"/>
  <c r="G44" i="140"/>
  <c r="H44" i="140"/>
  <c r="I44" i="140"/>
  <c r="J44" i="140"/>
  <c r="K44" i="140"/>
  <c r="L44" i="140"/>
  <c r="M44" i="140"/>
  <c r="N44" i="140"/>
  <c r="O44" i="140"/>
  <c r="P44" i="140"/>
  <c r="Q44" i="140"/>
  <c r="R44" i="140"/>
  <c r="S44" i="140"/>
  <c r="T44" i="140"/>
  <c r="U44" i="140"/>
  <c r="V44" i="140"/>
  <c r="W44" i="140"/>
  <c r="X44" i="140"/>
  <c r="Y44" i="140"/>
  <c r="Z44" i="140"/>
  <c r="AA44" i="140"/>
  <c r="AB44" i="140"/>
  <c r="AC44" i="140"/>
  <c r="AD44" i="140"/>
  <c r="AE44" i="140"/>
  <c r="AF44" i="140"/>
  <c r="AG44" i="140"/>
  <c r="AH44" i="140"/>
  <c r="AI44" i="140"/>
  <c r="AJ44" i="140"/>
  <c r="AK44" i="140"/>
  <c r="AL44" i="140"/>
  <c r="AM44" i="140"/>
  <c r="AN44" i="140"/>
  <c r="AO44" i="140"/>
  <c r="AP44" i="140"/>
  <c r="AQ44" i="140"/>
  <c r="AR44" i="140"/>
  <c r="AS44" i="140"/>
  <c r="AT44" i="140"/>
  <c r="AU44" i="140"/>
  <c r="AV44" i="140"/>
  <c r="AW44" i="140"/>
  <c r="AX44" i="140"/>
  <c r="AY44" i="140"/>
  <c r="AZ44" i="140"/>
  <c r="BA44" i="140"/>
  <c r="BB44" i="140"/>
  <c r="BC44" i="140"/>
  <c r="BD44" i="140"/>
  <c r="BE44" i="140"/>
  <c r="BF44" i="140"/>
  <c r="BG44" i="140"/>
  <c r="BH44" i="140"/>
  <c r="BI44" i="140"/>
  <c r="BJ44" i="140"/>
  <c r="BK44" i="140"/>
  <c r="BL44" i="140"/>
  <c r="BM44" i="140"/>
  <c r="A45" i="140"/>
  <c r="B45" i="140"/>
  <c r="C45" i="140"/>
  <c r="D45" i="140"/>
  <c r="E45" i="140"/>
  <c r="F45" i="140"/>
  <c r="G45" i="140"/>
  <c r="H45" i="140"/>
  <c r="I45" i="140"/>
  <c r="J45" i="140"/>
  <c r="K45" i="140"/>
  <c r="L45" i="140"/>
  <c r="M45" i="140"/>
  <c r="N45" i="140"/>
  <c r="O45" i="140"/>
  <c r="P45" i="140"/>
  <c r="Q45" i="140"/>
  <c r="R45" i="140"/>
  <c r="S45" i="140"/>
  <c r="T45" i="140"/>
  <c r="U45" i="140"/>
  <c r="V45" i="140"/>
  <c r="W45" i="140"/>
  <c r="X45" i="140"/>
  <c r="Y45" i="140"/>
  <c r="Z45" i="140"/>
  <c r="AA45" i="140"/>
  <c r="AB45" i="140"/>
  <c r="AC45" i="140"/>
  <c r="AD45" i="140"/>
  <c r="AE45" i="140"/>
  <c r="AF45" i="140"/>
  <c r="AG45" i="140"/>
  <c r="AH45" i="140"/>
  <c r="AI45" i="140"/>
  <c r="AJ45" i="140"/>
  <c r="AK45" i="140"/>
  <c r="AL45" i="140"/>
  <c r="AM45" i="140"/>
  <c r="AN45" i="140"/>
  <c r="AO45" i="140"/>
  <c r="AP45" i="140"/>
  <c r="AQ45" i="140"/>
  <c r="AR45" i="140"/>
  <c r="AS45" i="140"/>
  <c r="AT45" i="140"/>
  <c r="AU45" i="140"/>
  <c r="AV45" i="140"/>
  <c r="AW45" i="140"/>
  <c r="AX45" i="140"/>
  <c r="AY45" i="140"/>
  <c r="AZ45" i="140"/>
  <c r="BA45" i="140"/>
  <c r="BB45" i="140"/>
  <c r="BC45" i="140"/>
  <c r="BD45" i="140"/>
  <c r="BE45" i="140"/>
  <c r="BF45" i="140"/>
  <c r="BG45" i="140"/>
  <c r="BH45" i="140"/>
  <c r="BI45" i="140"/>
  <c r="BJ45" i="140"/>
  <c r="BK45" i="140"/>
  <c r="BL45" i="140"/>
  <c r="BM45" i="140"/>
  <c r="A46" i="140"/>
  <c r="B46" i="140"/>
  <c r="C46" i="140"/>
  <c r="D46" i="140"/>
  <c r="E46" i="140"/>
  <c r="F46" i="140"/>
  <c r="G46" i="140"/>
  <c r="H46" i="140"/>
  <c r="I46" i="140"/>
  <c r="J46" i="140"/>
  <c r="K46" i="140"/>
  <c r="L46" i="140"/>
  <c r="M46" i="140"/>
  <c r="N46" i="140"/>
  <c r="O46" i="140"/>
  <c r="P46" i="140"/>
  <c r="Q46" i="140"/>
  <c r="R46" i="140"/>
  <c r="S46" i="140"/>
  <c r="T46" i="140"/>
  <c r="U46" i="140"/>
  <c r="V46" i="140"/>
  <c r="W46" i="140"/>
  <c r="X46" i="140"/>
  <c r="Y46" i="140"/>
  <c r="Z46" i="140"/>
  <c r="AA46" i="140"/>
  <c r="AB46" i="140"/>
  <c r="AC46" i="140"/>
  <c r="AD46" i="140"/>
  <c r="AE46" i="140"/>
  <c r="AF46" i="140"/>
  <c r="AG46" i="140"/>
  <c r="AH46" i="140"/>
  <c r="AI46" i="140"/>
  <c r="AJ46" i="140"/>
  <c r="AK46" i="140"/>
  <c r="AL46" i="140"/>
  <c r="AM46" i="140"/>
  <c r="AN46" i="140"/>
  <c r="AO46" i="140"/>
  <c r="AP46" i="140"/>
  <c r="AQ46" i="140"/>
  <c r="AR46" i="140"/>
  <c r="AS46" i="140"/>
  <c r="AT46" i="140"/>
  <c r="AU46" i="140"/>
  <c r="AV46" i="140"/>
  <c r="AW46" i="140"/>
  <c r="AX46" i="140"/>
  <c r="AY46" i="140"/>
  <c r="AZ46" i="140"/>
  <c r="BA46" i="140"/>
  <c r="BB46" i="140"/>
  <c r="BC46" i="140"/>
  <c r="BD46" i="140"/>
  <c r="BE46" i="140"/>
  <c r="BF46" i="140"/>
  <c r="BG46" i="140"/>
  <c r="BH46" i="140"/>
  <c r="BI46" i="140"/>
  <c r="BJ46" i="140"/>
  <c r="BK46" i="140"/>
  <c r="BL46" i="140"/>
  <c r="BM46" i="140"/>
  <c r="A47" i="140"/>
  <c r="B47" i="140"/>
  <c r="C47" i="140"/>
  <c r="D47" i="140"/>
  <c r="E47" i="140"/>
  <c r="F47" i="140"/>
  <c r="G47" i="140"/>
  <c r="H47" i="140"/>
  <c r="I47" i="140"/>
  <c r="J47" i="140"/>
  <c r="K47" i="140"/>
  <c r="L47" i="140"/>
  <c r="M47" i="140"/>
  <c r="N47" i="140"/>
  <c r="O47" i="140"/>
  <c r="P47" i="140"/>
  <c r="Q47" i="140"/>
  <c r="R47" i="140"/>
  <c r="S47" i="140"/>
  <c r="T47" i="140"/>
  <c r="U47" i="140"/>
  <c r="V47" i="140"/>
  <c r="W47" i="140"/>
  <c r="X47" i="140"/>
  <c r="Y47" i="140"/>
  <c r="Z47" i="140"/>
  <c r="AA47" i="140"/>
  <c r="AB47" i="140"/>
  <c r="AC47" i="140"/>
  <c r="AD47" i="140"/>
  <c r="AE47" i="140"/>
  <c r="AF47" i="140"/>
  <c r="AG47" i="140"/>
  <c r="AH47" i="140"/>
  <c r="AI47" i="140"/>
  <c r="AJ47" i="140"/>
  <c r="AK47" i="140"/>
  <c r="AL47" i="140"/>
  <c r="AM47" i="140"/>
  <c r="AN47" i="140"/>
  <c r="AO47" i="140"/>
  <c r="AP47" i="140"/>
  <c r="AQ47" i="140"/>
  <c r="AR47" i="140"/>
  <c r="AS47" i="140"/>
  <c r="AT47" i="140"/>
  <c r="AU47" i="140"/>
  <c r="AV47" i="140"/>
  <c r="AW47" i="140"/>
  <c r="AX47" i="140"/>
  <c r="AY47" i="140"/>
  <c r="AZ47" i="140"/>
  <c r="BA47" i="140"/>
  <c r="BB47" i="140"/>
  <c r="BC47" i="140"/>
  <c r="BD47" i="140"/>
  <c r="BE47" i="140"/>
  <c r="BF47" i="140"/>
  <c r="BG47" i="140"/>
  <c r="BH47" i="140"/>
  <c r="BI47" i="140"/>
  <c r="BJ47" i="140"/>
  <c r="BK47" i="140"/>
  <c r="BL47" i="140"/>
  <c r="BM47" i="140"/>
  <c r="A48" i="140"/>
  <c r="B48" i="140"/>
  <c r="C48" i="140"/>
  <c r="D48" i="140"/>
  <c r="E48" i="140"/>
  <c r="F48" i="140"/>
  <c r="G48" i="140"/>
  <c r="H48" i="140"/>
  <c r="I48" i="140"/>
  <c r="J48" i="140"/>
  <c r="K48" i="140"/>
  <c r="L48" i="140"/>
  <c r="M48" i="140"/>
  <c r="N48" i="140"/>
  <c r="O48" i="140"/>
  <c r="P48" i="140"/>
  <c r="Q48" i="140"/>
  <c r="R48" i="140"/>
  <c r="S48" i="140"/>
  <c r="T48" i="140"/>
  <c r="U48" i="140"/>
  <c r="V48" i="140"/>
  <c r="W48" i="140"/>
  <c r="X48" i="140"/>
  <c r="Y48" i="140"/>
  <c r="Z48" i="140"/>
  <c r="AA48" i="140"/>
  <c r="AB48" i="140"/>
  <c r="AC48" i="140"/>
  <c r="AD48" i="140"/>
  <c r="AE48" i="140"/>
  <c r="AF48" i="140"/>
  <c r="AG48" i="140"/>
  <c r="AH48" i="140"/>
  <c r="AI48" i="140"/>
  <c r="AJ48" i="140"/>
  <c r="AK48" i="140"/>
  <c r="AL48" i="140"/>
  <c r="AM48" i="140"/>
  <c r="AN48" i="140"/>
  <c r="AO48" i="140"/>
  <c r="AP48" i="140"/>
  <c r="AQ48" i="140"/>
  <c r="AR48" i="140"/>
  <c r="AS48" i="140"/>
  <c r="AT48" i="140"/>
  <c r="AU48" i="140"/>
  <c r="AV48" i="140"/>
  <c r="AW48" i="140"/>
  <c r="AX48" i="140"/>
  <c r="AY48" i="140"/>
  <c r="AZ48" i="140"/>
  <c r="BA48" i="140"/>
  <c r="BB48" i="140"/>
  <c r="BC48" i="140"/>
  <c r="BD48" i="140"/>
  <c r="BE48" i="140"/>
  <c r="BF48" i="140"/>
  <c r="BG48" i="140"/>
  <c r="BH48" i="140"/>
  <c r="BI48" i="140"/>
  <c r="BJ48" i="140"/>
  <c r="BK48" i="140"/>
  <c r="BL48" i="140"/>
  <c r="BM48" i="140"/>
  <c r="A49" i="140"/>
  <c r="B49" i="140"/>
  <c r="C49" i="140"/>
  <c r="D49" i="140"/>
  <c r="E49" i="140"/>
  <c r="F49" i="140"/>
  <c r="G49" i="140"/>
  <c r="H49" i="140"/>
  <c r="I49" i="140"/>
  <c r="J49" i="140"/>
  <c r="K49" i="140"/>
  <c r="L49" i="140"/>
  <c r="M49" i="140"/>
  <c r="N49" i="140"/>
  <c r="O49" i="140"/>
  <c r="P49" i="140"/>
  <c r="Q49" i="140"/>
  <c r="R49" i="140"/>
  <c r="S49" i="140"/>
  <c r="T49" i="140"/>
  <c r="U49" i="140"/>
  <c r="V49" i="140"/>
  <c r="W49" i="140"/>
  <c r="X49" i="140"/>
  <c r="Y49" i="140"/>
  <c r="Z49" i="140"/>
  <c r="AA49" i="140"/>
  <c r="AB49" i="140"/>
  <c r="AC49" i="140"/>
  <c r="AD49" i="140"/>
  <c r="AE49" i="140"/>
  <c r="AF49" i="140"/>
  <c r="AG49" i="140"/>
  <c r="AH49" i="140"/>
  <c r="AI49" i="140"/>
  <c r="AJ49" i="140"/>
  <c r="AK49" i="140"/>
  <c r="AL49" i="140"/>
  <c r="AM49" i="140"/>
  <c r="AN49" i="140"/>
  <c r="AO49" i="140"/>
  <c r="AP49" i="140"/>
  <c r="AQ49" i="140"/>
  <c r="AR49" i="140"/>
  <c r="AS49" i="140"/>
  <c r="AT49" i="140"/>
  <c r="AU49" i="140"/>
  <c r="AV49" i="140"/>
  <c r="AW49" i="140"/>
  <c r="AX49" i="140"/>
  <c r="AY49" i="140"/>
  <c r="AZ49" i="140"/>
  <c r="BA49" i="140"/>
  <c r="BB49" i="140"/>
  <c r="BC49" i="140"/>
  <c r="BD49" i="140"/>
  <c r="BE49" i="140"/>
  <c r="BF49" i="140"/>
  <c r="BG49" i="140"/>
  <c r="BH49" i="140"/>
  <c r="BI49" i="140"/>
  <c r="BJ49" i="140"/>
  <c r="BK49" i="140"/>
  <c r="BL49" i="140"/>
  <c r="BM49" i="140"/>
  <c r="A50" i="140"/>
  <c r="B50" i="140"/>
  <c r="C50" i="140"/>
  <c r="D50" i="140"/>
  <c r="E50" i="140"/>
  <c r="F50" i="140"/>
  <c r="G50" i="140"/>
  <c r="H50" i="140"/>
  <c r="I50" i="140"/>
  <c r="J50" i="140"/>
  <c r="K50" i="140"/>
  <c r="L50" i="140"/>
  <c r="M50" i="140"/>
  <c r="N50" i="140"/>
  <c r="O50" i="140"/>
  <c r="P50" i="140"/>
  <c r="Q50" i="140"/>
  <c r="R50" i="140"/>
  <c r="S50" i="140"/>
  <c r="T50" i="140"/>
  <c r="U50" i="140"/>
  <c r="V50" i="140"/>
  <c r="W50" i="140"/>
  <c r="X50" i="140"/>
  <c r="Y50" i="140"/>
  <c r="Z50" i="140"/>
  <c r="AA50" i="140"/>
  <c r="AB50" i="140"/>
  <c r="AC50" i="140"/>
  <c r="AD50" i="140"/>
  <c r="AE50" i="140"/>
  <c r="AF50" i="140"/>
  <c r="AG50" i="140"/>
  <c r="AH50" i="140"/>
  <c r="AI50" i="140"/>
  <c r="AJ50" i="140"/>
  <c r="AK50" i="140"/>
  <c r="AL50" i="140"/>
  <c r="AM50" i="140"/>
  <c r="AN50" i="140"/>
  <c r="AO50" i="140"/>
  <c r="AP50" i="140"/>
  <c r="AQ50" i="140"/>
  <c r="AR50" i="140"/>
  <c r="AS50" i="140"/>
  <c r="AT50" i="140"/>
  <c r="AU50" i="140"/>
  <c r="AV50" i="140"/>
  <c r="AW50" i="140"/>
  <c r="AX50" i="140"/>
  <c r="AY50" i="140"/>
  <c r="AZ50" i="140"/>
  <c r="BA50" i="140"/>
  <c r="BB50" i="140"/>
  <c r="BC50" i="140"/>
  <c r="BD50" i="140"/>
  <c r="BE50" i="140"/>
  <c r="BF50" i="140"/>
  <c r="BG50" i="140"/>
  <c r="BH50" i="140"/>
  <c r="BI50" i="140"/>
  <c r="BJ50" i="140"/>
  <c r="BK50" i="140"/>
  <c r="BL50" i="140"/>
  <c r="BM50" i="140"/>
  <c r="A51" i="140"/>
  <c r="B51" i="140"/>
  <c r="C51" i="140"/>
  <c r="D51" i="140"/>
  <c r="E51" i="140"/>
  <c r="F51" i="140"/>
  <c r="G51" i="140"/>
  <c r="H51" i="140"/>
  <c r="I51" i="140"/>
  <c r="J51" i="140"/>
  <c r="K51" i="140"/>
  <c r="L51" i="140"/>
  <c r="M51" i="140"/>
  <c r="N51" i="140"/>
  <c r="O51" i="140"/>
  <c r="P51" i="140"/>
  <c r="Q51" i="140"/>
  <c r="R51" i="140"/>
  <c r="S51" i="140"/>
  <c r="T51" i="140"/>
  <c r="U51" i="140"/>
  <c r="V51" i="140"/>
  <c r="W51" i="140"/>
  <c r="X51" i="140"/>
  <c r="Y51" i="140"/>
  <c r="Z51" i="140"/>
  <c r="AA51" i="140"/>
  <c r="AB51" i="140"/>
  <c r="AC51" i="140"/>
  <c r="AD51" i="140"/>
  <c r="AE51" i="140"/>
  <c r="AF51" i="140"/>
  <c r="AG51" i="140"/>
  <c r="AH51" i="140"/>
  <c r="AI51" i="140"/>
  <c r="AJ51" i="140"/>
  <c r="AK51" i="140"/>
  <c r="AL51" i="140"/>
  <c r="AM51" i="140"/>
  <c r="AN51" i="140"/>
  <c r="AO51" i="140"/>
  <c r="AP51" i="140"/>
  <c r="AQ51" i="140"/>
  <c r="AR51" i="140"/>
  <c r="AS51" i="140"/>
  <c r="AT51" i="140"/>
  <c r="AU51" i="140"/>
  <c r="AV51" i="140"/>
  <c r="AW51" i="140"/>
  <c r="AX51" i="140"/>
  <c r="AY51" i="140"/>
  <c r="AZ51" i="140"/>
  <c r="BA51" i="140"/>
  <c r="BB51" i="140"/>
  <c r="BC51" i="140"/>
  <c r="BD51" i="140"/>
  <c r="BE51" i="140"/>
  <c r="BF51" i="140"/>
  <c r="BG51" i="140"/>
  <c r="BH51" i="140"/>
  <c r="BI51" i="140"/>
  <c r="BJ51" i="140"/>
  <c r="BK51" i="140"/>
  <c r="BL51" i="140"/>
  <c r="BM51" i="140"/>
  <c r="A52" i="140"/>
  <c r="B52" i="140"/>
  <c r="C52" i="140"/>
  <c r="D52" i="140"/>
  <c r="E52" i="140"/>
  <c r="F52" i="140"/>
  <c r="G52" i="140"/>
  <c r="H52" i="140"/>
  <c r="I52" i="140"/>
  <c r="J52" i="140"/>
  <c r="K52" i="140"/>
  <c r="L52" i="140"/>
  <c r="M52" i="140"/>
  <c r="N52" i="140"/>
  <c r="O52" i="140"/>
  <c r="P52" i="140"/>
  <c r="Q52" i="140"/>
  <c r="R52" i="140"/>
  <c r="S52" i="140"/>
  <c r="T52" i="140"/>
  <c r="U52" i="140"/>
  <c r="V52" i="140"/>
  <c r="W52" i="140"/>
  <c r="X52" i="140"/>
  <c r="Y52" i="140"/>
  <c r="Z52" i="140"/>
  <c r="AA52" i="140"/>
  <c r="AB52" i="140"/>
  <c r="AC52" i="140"/>
  <c r="AD52" i="140"/>
  <c r="AE52" i="140"/>
  <c r="AF52" i="140"/>
  <c r="AG52" i="140"/>
  <c r="AH52" i="140"/>
  <c r="AI52" i="140"/>
  <c r="AJ52" i="140"/>
  <c r="AK52" i="140"/>
  <c r="AL52" i="140"/>
  <c r="AM52" i="140"/>
  <c r="AN52" i="140"/>
  <c r="AO52" i="140"/>
  <c r="AP52" i="140"/>
  <c r="AQ52" i="140"/>
  <c r="AR52" i="140"/>
  <c r="AS52" i="140"/>
  <c r="AT52" i="140"/>
  <c r="AU52" i="140"/>
  <c r="AV52" i="140"/>
  <c r="AW52" i="140"/>
  <c r="AX52" i="140"/>
  <c r="AY52" i="140"/>
  <c r="AZ52" i="140"/>
  <c r="BA52" i="140"/>
  <c r="BB52" i="140"/>
  <c r="BC52" i="140"/>
  <c r="BD52" i="140"/>
  <c r="BE52" i="140"/>
  <c r="BF52" i="140"/>
  <c r="BG52" i="140"/>
  <c r="BH52" i="140"/>
  <c r="BI52" i="140"/>
  <c r="BJ52" i="140"/>
  <c r="BK52" i="140"/>
  <c r="BL52" i="140"/>
  <c r="BM52" i="140"/>
  <c r="A53" i="140"/>
  <c r="B53" i="140"/>
  <c r="C53" i="140"/>
  <c r="D53" i="140"/>
  <c r="E53" i="140"/>
  <c r="F53" i="140"/>
  <c r="G53" i="140"/>
  <c r="H53" i="140"/>
  <c r="I53" i="140"/>
  <c r="J53" i="140"/>
  <c r="K53" i="140"/>
  <c r="L53" i="140"/>
  <c r="M53" i="140"/>
  <c r="N53" i="140"/>
  <c r="O53" i="140"/>
  <c r="P53" i="140"/>
  <c r="Q53" i="140"/>
  <c r="R53" i="140"/>
  <c r="S53" i="140"/>
  <c r="T53" i="140"/>
  <c r="U53" i="140"/>
  <c r="V53" i="140"/>
  <c r="W53" i="140"/>
  <c r="X53" i="140"/>
  <c r="Y53" i="140"/>
  <c r="Z53" i="140"/>
  <c r="AA53" i="140"/>
  <c r="AB53" i="140"/>
  <c r="AC53" i="140"/>
  <c r="AD53" i="140"/>
  <c r="AE53" i="140"/>
  <c r="AF53" i="140"/>
  <c r="AG53" i="140"/>
  <c r="AH53" i="140"/>
  <c r="AI53" i="140"/>
  <c r="AJ53" i="140"/>
  <c r="AK53" i="140"/>
  <c r="AL53" i="140"/>
  <c r="AM53" i="140"/>
  <c r="AN53" i="140"/>
  <c r="AO53" i="140"/>
  <c r="AP53" i="140"/>
  <c r="AQ53" i="140"/>
  <c r="AR53" i="140"/>
  <c r="AS53" i="140"/>
  <c r="AT53" i="140"/>
  <c r="AU53" i="140"/>
  <c r="AV53" i="140"/>
  <c r="AW53" i="140"/>
  <c r="AX53" i="140"/>
  <c r="AY53" i="140"/>
  <c r="AZ53" i="140"/>
  <c r="BA53" i="140"/>
  <c r="BB53" i="140"/>
  <c r="BC53" i="140"/>
  <c r="BD53" i="140"/>
  <c r="BE53" i="140"/>
  <c r="BF53" i="140"/>
  <c r="BG53" i="140"/>
  <c r="BH53" i="140"/>
  <c r="BI53" i="140"/>
  <c r="BJ53" i="140"/>
  <c r="BK53" i="140"/>
  <c r="BL53" i="140"/>
  <c r="BM53" i="140"/>
  <c r="A54" i="140"/>
  <c r="B54" i="140"/>
  <c r="C54" i="140"/>
  <c r="D54" i="140"/>
  <c r="E54" i="140"/>
  <c r="F54" i="140"/>
  <c r="G54" i="140"/>
  <c r="H54" i="140"/>
  <c r="I54" i="140"/>
  <c r="J54" i="140"/>
  <c r="K54" i="140"/>
  <c r="L54" i="140"/>
  <c r="M54" i="140"/>
  <c r="N54" i="140"/>
  <c r="O54" i="140"/>
  <c r="P54" i="140"/>
  <c r="Q54" i="140"/>
  <c r="R54" i="140"/>
  <c r="S54" i="140"/>
  <c r="T54" i="140"/>
  <c r="U54" i="140"/>
  <c r="V54" i="140"/>
  <c r="W54" i="140"/>
  <c r="X54" i="140"/>
  <c r="Y54" i="140"/>
  <c r="Z54" i="140"/>
  <c r="AA54" i="140"/>
  <c r="AB54" i="140"/>
  <c r="AC54" i="140"/>
  <c r="AD54" i="140"/>
  <c r="AE54" i="140"/>
  <c r="AF54" i="140"/>
  <c r="AG54" i="140"/>
  <c r="AH54" i="140"/>
  <c r="AI54" i="140"/>
  <c r="AJ54" i="140"/>
  <c r="AK54" i="140"/>
  <c r="AL54" i="140"/>
  <c r="AM54" i="140"/>
  <c r="AN54" i="140"/>
  <c r="AO54" i="140"/>
  <c r="AP54" i="140"/>
  <c r="AQ54" i="140"/>
  <c r="AR54" i="140"/>
  <c r="AS54" i="140"/>
  <c r="AT54" i="140"/>
  <c r="AU54" i="140"/>
  <c r="AV54" i="140"/>
  <c r="AW54" i="140"/>
  <c r="AX54" i="140"/>
  <c r="AY54" i="140"/>
  <c r="AZ54" i="140"/>
  <c r="BA54" i="140"/>
  <c r="BB54" i="140"/>
  <c r="BC54" i="140"/>
  <c r="BD54" i="140"/>
  <c r="BE54" i="140"/>
  <c r="BF54" i="140"/>
  <c r="BG54" i="140"/>
  <c r="BH54" i="140"/>
  <c r="BI54" i="140"/>
  <c r="BJ54" i="140"/>
  <c r="BK54" i="140"/>
  <c r="BL54" i="140"/>
  <c r="BM54" i="140"/>
  <c r="A55" i="140"/>
  <c r="B55" i="140"/>
  <c r="C55" i="140"/>
  <c r="D55" i="140"/>
  <c r="E55" i="140"/>
  <c r="F55" i="140"/>
  <c r="G55" i="140"/>
  <c r="H55" i="140"/>
  <c r="I55" i="140"/>
  <c r="J55" i="140"/>
  <c r="K55" i="140"/>
  <c r="L55" i="140"/>
  <c r="M55" i="140"/>
  <c r="N55" i="140"/>
  <c r="O55" i="140"/>
  <c r="P55" i="140"/>
  <c r="Q55" i="140"/>
  <c r="R55" i="140"/>
  <c r="S55" i="140"/>
  <c r="T55" i="140"/>
  <c r="U55" i="140"/>
  <c r="V55" i="140"/>
  <c r="W55" i="140"/>
  <c r="X55" i="140"/>
  <c r="Y55" i="140"/>
  <c r="Z55" i="140"/>
  <c r="AA55" i="140"/>
  <c r="AB55" i="140"/>
  <c r="AC55" i="140"/>
  <c r="AD55" i="140"/>
  <c r="AE55" i="140"/>
  <c r="AF55" i="140"/>
  <c r="AG55" i="140"/>
  <c r="AH55" i="140"/>
  <c r="AI55" i="140"/>
  <c r="AJ55" i="140"/>
  <c r="AK55" i="140"/>
  <c r="AL55" i="140"/>
  <c r="AM55" i="140"/>
  <c r="AN55" i="140"/>
  <c r="AO55" i="140"/>
  <c r="AP55" i="140"/>
  <c r="AQ55" i="140"/>
  <c r="AR55" i="140"/>
  <c r="AS55" i="140"/>
  <c r="AT55" i="140"/>
  <c r="AU55" i="140"/>
  <c r="AV55" i="140"/>
  <c r="AW55" i="140"/>
  <c r="AX55" i="140"/>
  <c r="AY55" i="140"/>
  <c r="AZ55" i="140"/>
  <c r="BA55" i="140"/>
  <c r="BB55" i="140"/>
  <c r="BC55" i="140"/>
  <c r="BD55" i="140"/>
  <c r="BE55" i="140"/>
  <c r="BF55" i="140"/>
  <c r="BG55" i="140"/>
  <c r="BH55" i="140"/>
  <c r="BI55" i="140"/>
  <c r="BJ55" i="140"/>
  <c r="BK55" i="140"/>
  <c r="BL55" i="140"/>
  <c r="BM55" i="140"/>
  <c r="A56" i="140"/>
  <c r="B56" i="140"/>
  <c r="C56" i="140"/>
  <c r="D56" i="140"/>
  <c r="E56" i="140"/>
  <c r="F56" i="140"/>
  <c r="G56" i="140"/>
  <c r="H56" i="140"/>
  <c r="I56" i="140"/>
  <c r="J56" i="140"/>
  <c r="K56" i="140"/>
  <c r="L56" i="140"/>
  <c r="M56" i="140"/>
  <c r="N56" i="140"/>
  <c r="O56" i="140"/>
  <c r="P56" i="140"/>
  <c r="Q56" i="140"/>
  <c r="R56" i="140"/>
  <c r="S56" i="140"/>
  <c r="T56" i="140"/>
  <c r="U56" i="140"/>
  <c r="V56" i="140"/>
  <c r="W56" i="140"/>
  <c r="X56" i="140"/>
  <c r="Y56" i="140"/>
  <c r="Z56" i="140"/>
  <c r="AA56" i="140"/>
  <c r="AB56" i="140"/>
  <c r="AC56" i="140"/>
  <c r="AD56" i="140"/>
  <c r="AE56" i="140"/>
  <c r="AF56" i="140"/>
  <c r="AG56" i="140"/>
  <c r="AH56" i="140"/>
  <c r="AI56" i="140"/>
  <c r="AJ56" i="140"/>
  <c r="AK56" i="140"/>
  <c r="AL56" i="140"/>
  <c r="AM56" i="140"/>
  <c r="AN56" i="140"/>
  <c r="AO56" i="140"/>
  <c r="AP56" i="140"/>
  <c r="AQ56" i="140"/>
  <c r="AR56" i="140"/>
  <c r="AS56" i="140"/>
  <c r="AT56" i="140"/>
  <c r="AU56" i="140"/>
  <c r="AV56" i="140"/>
  <c r="AW56" i="140"/>
  <c r="AX56" i="140"/>
  <c r="AY56" i="140"/>
  <c r="AZ56" i="140"/>
  <c r="BA56" i="140"/>
  <c r="BB56" i="140"/>
  <c r="BC56" i="140"/>
  <c r="BD56" i="140"/>
  <c r="BE56" i="140"/>
  <c r="BF56" i="140"/>
  <c r="BG56" i="140"/>
  <c r="BH56" i="140"/>
  <c r="BI56" i="140"/>
  <c r="BJ56" i="140"/>
  <c r="BK56" i="140"/>
  <c r="BL56" i="140"/>
  <c r="BM56" i="140"/>
  <c r="AD12" i="141" l="1"/>
  <c r="BC10" i="141"/>
  <c r="AG47" i="141"/>
  <c r="AI29" i="141"/>
  <c r="AP20" i="141"/>
  <c r="B39" i="141"/>
  <c r="P18" i="141"/>
  <c r="BM21" i="141"/>
  <c r="AU17" i="141"/>
  <c r="AS5" i="141"/>
  <c r="C32" i="141"/>
  <c r="A34" i="141"/>
  <c r="AS24" i="141"/>
  <c r="T41" i="141"/>
  <c r="AG39" i="141"/>
  <c r="D45" i="141"/>
  <c r="AY12" i="141"/>
  <c r="A21" i="141"/>
  <c r="BM45" i="141"/>
  <c r="AJ54" i="141"/>
  <c r="AO42" i="141"/>
  <c r="AH8" i="141"/>
  <c r="BM55" i="141"/>
  <c r="AM50" i="141"/>
  <c r="X5" i="141"/>
  <c r="BC31" i="141"/>
  <c r="AR21" i="141"/>
  <c r="J5" i="141"/>
  <c r="N49" i="141"/>
  <c r="H50" i="141"/>
  <c r="AC11" i="141"/>
  <c r="W13" i="141"/>
  <c r="H32" i="141"/>
  <c r="O9" i="141"/>
  <c r="U33" i="141"/>
  <c r="U44" i="141"/>
  <c r="Q34" i="141"/>
  <c r="AE17" i="141"/>
  <c r="AU19" i="141"/>
  <c r="AV23" i="141"/>
  <c r="AY49" i="141"/>
  <c r="AP37" i="141"/>
  <c r="AV14" i="141"/>
  <c r="AN12" i="141"/>
  <c r="D21" i="141"/>
  <c r="AH9" i="141"/>
  <c r="S33" i="141"/>
  <c r="J20" i="141"/>
  <c r="P53" i="141"/>
  <c r="BE16" i="141"/>
  <c r="Z44" i="141"/>
  <c r="S45" i="141"/>
  <c r="R54" i="141"/>
  <c r="F53" i="141"/>
  <c r="T21" i="141"/>
  <c r="AJ52" i="141"/>
  <c r="BC15" i="141"/>
  <c r="AS56" i="141"/>
  <c r="AA46" i="141"/>
  <c r="AF17" i="141"/>
  <c r="AQ22" i="141"/>
  <c r="AC24" i="141"/>
  <c r="AG31" i="141"/>
  <c r="J17" i="141"/>
  <c r="AB33" i="141"/>
  <c r="BJ23" i="141"/>
  <c r="AB31" i="141"/>
  <c r="E21" i="141"/>
  <c r="AC20" i="141"/>
  <c r="AW46" i="141"/>
  <c r="BG12" i="141"/>
  <c r="S19" i="141"/>
  <c r="BG5" i="141"/>
  <c r="BG18" i="141"/>
  <c r="Q25" i="141"/>
  <c r="I27" i="141"/>
  <c r="T38" i="141"/>
  <c r="I7" i="141"/>
  <c r="BB7" i="141"/>
  <c r="F13" i="141"/>
  <c r="AB54" i="141"/>
  <c r="H34" i="141"/>
  <c r="AI25" i="141"/>
  <c r="AV41" i="141"/>
  <c r="AA54" i="141"/>
  <c r="BB52" i="141"/>
  <c r="AD9" i="141"/>
  <c r="R44" i="141"/>
  <c r="BH28" i="141"/>
  <c r="BL39" i="141"/>
  <c r="I53" i="141"/>
  <c r="K36" i="141"/>
  <c r="AS23" i="141"/>
  <c r="H48" i="141"/>
  <c r="AV22" i="141"/>
  <c r="AI21" i="141"/>
  <c r="BB6" i="141"/>
  <c r="R27" i="141"/>
  <c r="AL12" i="141"/>
  <c r="AY44" i="141"/>
  <c r="N54" i="141"/>
  <c r="W17" i="141"/>
  <c r="AG45" i="141"/>
  <c r="AV12" i="141"/>
  <c r="BB11" i="141"/>
  <c r="BG30" i="141"/>
  <c r="AB48" i="141"/>
  <c r="W43" i="141"/>
  <c r="AC12" i="141"/>
  <c r="BL50" i="141"/>
  <c r="AH47" i="141"/>
  <c r="Z8" i="141"/>
  <c r="BC50" i="141"/>
  <c r="N29" i="141"/>
  <c r="W46" i="141"/>
  <c r="BF16" i="141"/>
  <c r="O35" i="141"/>
  <c r="BA34" i="141"/>
  <c r="BC43" i="141"/>
  <c r="AQ19" i="141"/>
  <c r="AY35" i="141"/>
  <c r="U49" i="141"/>
  <c r="B32" i="141"/>
  <c r="E36" i="141"/>
  <c r="H6" i="141"/>
  <c r="Y36" i="141"/>
  <c r="B10" i="141"/>
  <c r="T39" i="141"/>
  <c r="BJ11" i="141"/>
  <c r="W37" i="141"/>
  <c r="AA12" i="141"/>
  <c r="N40" i="141"/>
  <c r="Y39" i="141"/>
  <c r="N9" i="141"/>
  <c r="AG16" i="141"/>
  <c r="A48" i="141"/>
  <c r="BI13" i="141"/>
  <c r="AA32" i="141"/>
  <c r="AL15" i="141"/>
  <c r="T37" i="141"/>
  <c r="F29" i="141"/>
  <c r="AR13" i="141"/>
  <c r="O38" i="141"/>
  <c r="AD17" i="141"/>
  <c r="V21" i="141"/>
  <c r="M4" i="141"/>
  <c r="AK47" i="141"/>
  <c r="AK19" i="141"/>
  <c r="AH48" i="141"/>
  <c r="AQ17" i="141"/>
  <c r="BF55" i="141"/>
  <c r="AK52" i="141"/>
  <c r="AB38" i="141"/>
  <c r="L6" i="141"/>
  <c r="BK45" i="141"/>
  <c r="L24" i="141"/>
  <c r="AE46" i="141"/>
  <c r="AH7" i="141"/>
  <c r="U31" i="141"/>
  <c r="BD25" i="141"/>
  <c r="F11" i="141"/>
  <c r="I9" i="141"/>
  <c r="C56" i="141"/>
  <c r="AP22" i="141"/>
  <c r="BB40" i="141"/>
  <c r="U16" i="141"/>
  <c r="L39" i="141"/>
  <c r="AG29" i="141"/>
  <c r="AG12" i="141"/>
  <c r="G9" i="141"/>
  <c r="BC51" i="141"/>
  <c r="AC8" i="141"/>
  <c r="AF24" i="141"/>
  <c r="Z54" i="141"/>
  <c r="BF31" i="141"/>
  <c r="BB35" i="141"/>
  <c r="AQ21" i="141"/>
  <c r="L56" i="141"/>
  <c r="O7" i="141"/>
  <c r="AT21" i="141"/>
  <c r="Q56" i="141"/>
  <c r="O31" i="141"/>
  <c r="N36" i="141"/>
  <c r="BK44" i="141"/>
  <c r="BF15" i="141"/>
  <c r="BD52" i="141"/>
  <c r="AC14" i="141"/>
  <c r="BJ48" i="141"/>
  <c r="AJ49" i="141"/>
  <c r="AC22" i="141"/>
  <c r="I12" i="141"/>
  <c r="BK11" i="141"/>
  <c r="AX53" i="141"/>
  <c r="D35" i="141"/>
  <c r="AC54" i="141"/>
  <c r="AJ19" i="141"/>
  <c r="BA18" i="141"/>
  <c r="W16" i="141"/>
  <c r="K49" i="141"/>
  <c r="T17" i="141"/>
  <c r="AG41" i="141"/>
  <c r="X12" i="141"/>
  <c r="Z33" i="141"/>
  <c r="Q51" i="141"/>
  <c r="AO12" i="141"/>
  <c r="AJ4" i="141"/>
  <c r="BJ13" i="141"/>
  <c r="AJ27" i="141"/>
  <c r="C31" i="141"/>
  <c r="AT24" i="141"/>
  <c r="M8" i="141"/>
  <c r="J52" i="141"/>
  <c r="AV7" i="141"/>
  <c r="AG33" i="141"/>
  <c r="BK35" i="141"/>
  <c r="Q23" i="141"/>
  <c r="X11" i="141"/>
  <c r="R34" i="141"/>
  <c r="AQ29" i="141"/>
  <c r="R8" i="141"/>
  <c r="BL41" i="141"/>
  <c r="BJ10" i="141"/>
  <c r="H45" i="141"/>
  <c r="N43" i="141"/>
  <c r="AK46" i="141"/>
  <c r="BH13" i="141"/>
  <c r="I29" i="141"/>
  <c r="BC9" i="141"/>
  <c r="AG15" i="141"/>
  <c r="AF18" i="141"/>
  <c r="N15" i="141"/>
  <c r="AJ21" i="141"/>
  <c r="BD29" i="141"/>
  <c r="BF42" i="141"/>
  <c r="AM45" i="141"/>
  <c r="AK14" i="141"/>
  <c r="U26" i="141"/>
  <c r="Z41" i="141"/>
  <c r="M21" i="141"/>
  <c r="BC24" i="141"/>
  <c r="AU51" i="141"/>
  <c r="AH12" i="141"/>
  <c r="AB34" i="141"/>
  <c r="AH5" i="141"/>
  <c r="BE30" i="141"/>
  <c r="Y8" i="141"/>
  <c r="M43" i="141"/>
  <c r="S9" i="141"/>
  <c r="AF5" i="141"/>
  <c r="AE42" i="141"/>
  <c r="F34" i="141"/>
  <c r="BA33" i="141"/>
  <c r="BL4" i="141"/>
  <c r="AS18" i="141"/>
  <c r="BL55" i="141"/>
  <c r="T27" i="141"/>
  <c r="Z56" i="141"/>
  <c r="P4" i="141"/>
  <c r="BL18" i="141"/>
  <c r="A14" i="141"/>
  <c r="S21" i="141"/>
  <c r="Z40" i="141"/>
  <c r="AB27" i="141"/>
  <c r="AA16" i="141"/>
  <c r="C47" i="141"/>
  <c r="AV15" i="141"/>
  <c r="F4" i="141"/>
  <c r="AH20" i="141"/>
  <c r="BK55" i="141"/>
  <c r="BK6" i="141"/>
  <c r="AZ38" i="141"/>
  <c r="AX51" i="141"/>
  <c r="BH43" i="141"/>
  <c r="D5" i="141"/>
  <c r="AD10" i="141"/>
  <c r="BE11" i="141"/>
  <c r="C23" i="141"/>
  <c r="Z39" i="141"/>
  <c r="H52" i="141"/>
  <c r="AE23" i="141"/>
  <c r="BH52" i="141"/>
  <c r="S44" i="141"/>
  <c r="AO14" i="141"/>
  <c r="BA55" i="141"/>
  <c r="B15" i="141"/>
  <c r="BA16" i="141"/>
  <c r="BK25" i="141"/>
  <c r="J14" i="141"/>
  <c r="Z9" i="141"/>
  <c r="BF40" i="141"/>
  <c r="AE44" i="141"/>
  <c r="AZ9" i="141"/>
  <c r="BD47" i="141"/>
  <c r="BB26" i="141"/>
  <c r="I18" i="141"/>
  <c r="B16" i="141"/>
  <c r="AY53" i="141"/>
  <c r="J46" i="141"/>
  <c r="AH6" i="141"/>
  <c r="BB5" i="141"/>
  <c r="C51" i="141"/>
  <c r="AG20" i="141"/>
  <c r="AX28" i="141"/>
  <c r="R15" i="141"/>
  <c r="BI4" i="141"/>
  <c r="Q17" i="141"/>
  <c r="BK46" i="141"/>
  <c r="BC54" i="141"/>
  <c r="K54" i="141"/>
  <c r="AE36" i="141"/>
  <c r="AO16" i="141"/>
  <c r="AM37" i="141"/>
  <c r="J13" i="141"/>
  <c r="AS45" i="141"/>
  <c r="AR24" i="141"/>
  <c r="D53" i="141"/>
  <c r="Y6" i="141"/>
  <c r="BD21" i="141"/>
  <c r="V47" i="141"/>
  <c r="AX6" i="141"/>
  <c r="B37" i="141"/>
  <c r="BB25" i="141"/>
  <c r="AY42" i="141"/>
  <c r="C22" i="141"/>
  <c r="W4" i="141"/>
  <c r="AD4" i="141"/>
  <c r="AB51" i="141"/>
  <c r="H7" i="141"/>
  <c r="AT11" i="141"/>
  <c r="BC25" i="141"/>
  <c r="AO43" i="141"/>
  <c r="AQ16" i="141"/>
  <c r="BG48" i="141"/>
  <c r="AU22" i="141"/>
  <c r="D4" i="141"/>
  <c r="AN28" i="141"/>
  <c r="V44" i="141"/>
  <c r="AK32" i="141"/>
  <c r="AX43" i="141"/>
  <c r="AZ33" i="141"/>
  <c r="V35" i="141"/>
  <c r="AN41" i="141"/>
  <c r="BB39" i="141"/>
  <c r="O37" i="141"/>
  <c r="AW30" i="141"/>
  <c r="BG19" i="141"/>
  <c r="AB24" i="141"/>
  <c r="AP32" i="141"/>
  <c r="Q13" i="141"/>
  <c r="AL48" i="141"/>
  <c r="AP35" i="141"/>
  <c r="H42" i="141"/>
  <c r="BB13" i="141"/>
  <c r="C49" i="141"/>
  <c r="AG43" i="141"/>
  <c r="AT46" i="141"/>
  <c r="BD53" i="141"/>
  <c r="AU9" i="141"/>
  <c r="G37" i="141"/>
  <c r="BK51" i="141"/>
  <c r="T16" i="141"/>
  <c r="AW36" i="141"/>
  <c r="Y4" i="141"/>
  <c r="AM42" i="141"/>
  <c r="W49" i="141"/>
  <c r="BD19" i="141"/>
  <c r="L55" i="141"/>
  <c r="BC27" i="141"/>
  <c r="V43" i="141"/>
  <c r="U42" i="141"/>
  <c r="AE30" i="141"/>
  <c r="AU24" i="141"/>
  <c r="BL5" i="141"/>
  <c r="BE40" i="141"/>
  <c r="E16" i="141"/>
  <c r="B31" i="141"/>
  <c r="E31" i="141"/>
  <c r="AN13" i="141"/>
  <c r="R26" i="141"/>
  <c r="AC46" i="141"/>
  <c r="D41" i="141"/>
  <c r="AM14" i="141"/>
  <c r="AH14" i="141"/>
  <c r="AW18" i="141"/>
  <c r="D8" i="141"/>
  <c r="W5" i="141"/>
  <c r="P36" i="141"/>
  <c r="AV42" i="141"/>
  <c r="Y28" i="141"/>
  <c r="AU35" i="141"/>
  <c r="M39" i="141"/>
  <c r="BK22" i="141"/>
  <c r="BF38" i="141"/>
  <c r="AN16" i="141"/>
  <c r="BG7" i="141"/>
  <c r="AS7" i="141"/>
  <c r="T22" i="141"/>
  <c r="AM31" i="141"/>
  <c r="H22" i="141"/>
  <c r="BF25" i="141"/>
  <c r="S36" i="141"/>
  <c r="U27" i="141"/>
  <c r="A41" i="141"/>
  <c r="U34" i="141"/>
  <c r="S8" i="141"/>
  <c r="BF51" i="141"/>
  <c r="M31" i="141"/>
  <c r="E19" i="141"/>
  <c r="AT54" i="141"/>
  <c r="AF29" i="141"/>
  <c r="G56" i="141"/>
  <c r="U32" i="141"/>
  <c r="AH56" i="141"/>
  <c r="L13" i="141"/>
  <c r="BC45" i="141"/>
  <c r="G47" i="141"/>
  <c r="C41" i="141"/>
  <c r="BM12" i="141"/>
  <c r="AF6" i="141"/>
  <c r="Z53" i="141"/>
  <c r="R29" i="141"/>
  <c r="BE6" i="141"/>
  <c r="BK21" i="141"/>
  <c r="D19" i="141"/>
  <c r="V14" i="141"/>
  <c r="AU8" i="141"/>
  <c r="A31" i="141"/>
  <c r="AD19" i="141"/>
  <c r="BA4" i="141"/>
  <c r="Q6" i="141"/>
  <c r="AJ46" i="141"/>
  <c r="O11" i="141"/>
  <c r="O52" i="141"/>
  <c r="H47" i="141"/>
  <c r="AQ34" i="141"/>
  <c r="K18" i="141"/>
  <c r="X18" i="141"/>
  <c r="AN4" i="141"/>
  <c r="I46" i="141"/>
  <c r="X7" i="141"/>
  <c r="AQ20" i="141"/>
  <c r="AQ27" i="141"/>
  <c r="AK28" i="141"/>
  <c r="AN31" i="141"/>
  <c r="AK22" i="141"/>
  <c r="R10" i="141"/>
  <c r="BA54" i="141"/>
  <c r="H36" i="141"/>
  <c r="BE28" i="141"/>
  <c r="AO55" i="141"/>
  <c r="AM36" i="141"/>
  <c r="O43" i="141"/>
  <c r="BF19" i="141"/>
  <c r="AA4" i="141"/>
  <c r="BE29" i="141"/>
  <c r="H40" i="141"/>
  <c r="AG4" i="141"/>
  <c r="AN8" i="141"/>
  <c r="AU38" i="141"/>
  <c r="BC17" i="141"/>
  <c r="S40" i="141"/>
  <c r="A8" i="141"/>
  <c r="AV38" i="141"/>
  <c r="AX14" i="141"/>
  <c r="BG38" i="141"/>
  <c r="AX20" i="141"/>
  <c r="AR9" i="141"/>
  <c r="Q45" i="141"/>
  <c r="G40" i="141"/>
  <c r="AF12" i="141"/>
  <c r="AI9" i="141"/>
  <c r="H9" i="141"/>
  <c r="AZ15" i="141"/>
  <c r="AQ6" i="141"/>
  <c r="C29" i="141"/>
  <c r="BG27" i="141"/>
  <c r="BC8" i="141"/>
  <c r="C5" i="141"/>
  <c r="AY10" i="141"/>
  <c r="Z37" i="141"/>
  <c r="AL54" i="141"/>
  <c r="AT51" i="141"/>
  <c r="L10" i="141"/>
  <c r="AD39" i="141"/>
  <c r="Q30" i="141"/>
  <c r="BA30" i="141"/>
  <c r="T26" i="141"/>
  <c r="AL5" i="141"/>
  <c r="J19" i="141"/>
  <c r="BC36" i="141"/>
  <c r="AF54" i="141"/>
  <c r="AM34" i="141"/>
  <c r="BE7" i="141"/>
  <c r="K12" i="141"/>
  <c r="V38" i="141"/>
  <c r="BD39" i="141"/>
  <c r="R11" i="141"/>
  <c r="T19" i="141"/>
  <c r="U21" i="141"/>
  <c r="BE5" i="141"/>
  <c r="W40" i="141"/>
  <c r="AT39" i="141"/>
  <c r="H46" i="141"/>
  <c r="BA27" i="141"/>
  <c r="H12" i="141"/>
  <c r="AO11" i="141"/>
  <c r="AG56" i="141"/>
  <c r="T12" i="141"/>
  <c r="AP42" i="141"/>
  <c r="AI12" i="141"/>
  <c r="BI38" i="141"/>
  <c r="F42" i="141"/>
  <c r="F21" i="141"/>
  <c r="AY11" i="141"/>
  <c r="AR36" i="141"/>
  <c r="AO31" i="141"/>
  <c r="BE18" i="141"/>
  <c r="T40" i="141"/>
  <c r="BG34" i="141"/>
  <c r="AD51" i="141"/>
  <c r="J43" i="141"/>
  <c r="B21" i="141"/>
  <c r="AL19" i="141"/>
  <c r="BF33" i="141"/>
  <c r="AO40" i="141"/>
  <c r="AS52" i="141"/>
  <c r="AW43" i="141"/>
  <c r="AP48" i="141"/>
  <c r="J42" i="141"/>
  <c r="AW33" i="141"/>
  <c r="X22" i="141"/>
  <c r="G4" i="141"/>
  <c r="AY32" i="141"/>
  <c r="B51" i="141"/>
  <c r="BH26" i="141"/>
  <c r="L53" i="141"/>
  <c r="M19" i="141"/>
  <c r="T14" i="141"/>
  <c r="G39" i="141"/>
  <c r="AS25" i="141"/>
  <c r="AV6" i="141"/>
  <c r="N21" i="141"/>
  <c r="AV36" i="141"/>
  <c r="BB50" i="141"/>
  <c r="AY29" i="141"/>
  <c r="A54" i="141"/>
  <c r="AM16" i="141"/>
  <c r="Y30" i="141"/>
  <c r="AR56" i="141"/>
  <c r="AA7" i="141"/>
  <c r="V39" i="141"/>
  <c r="E4" i="141"/>
  <c r="AU41" i="141"/>
  <c r="AC26" i="141"/>
  <c r="AJ12" i="141"/>
  <c r="Y7" i="141"/>
  <c r="Z27" i="141"/>
  <c r="AN50" i="141"/>
  <c r="AZ45" i="141"/>
  <c r="AZ39" i="141"/>
  <c r="BG49" i="141"/>
  <c r="AS35" i="141"/>
  <c r="AR48" i="141"/>
  <c r="BH35" i="141"/>
  <c r="U28" i="141"/>
  <c r="A52" i="141"/>
  <c r="K55" i="141"/>
  <c r="BF13" i="141"/>
  <c r="BB37" i="141"/>
  <c r="X56" i="141"/>
  <c r="BJ5" i="141"/>
  <c r="AA15" i="141"/>
  <c r="BC55" i="141"/>
  <c r="AE56" i="141"/>
  <c r="B42" i="141"/>
  <c r="Z48" i="141"/>
  <c r="H24" i="141"/>
  <c r="AM12" i="141"/>
  <c r="M45" i="141"/>
  <c r="AM52" i="141"/>
  <c r="D31" i="141"/>
  <c r="AX29" i="141"/>
  <c r="G23" i="141"/>
  <c r="BH8" i="141"/>
  <c r="L20" i="141"/>
  <c r="BD20" i="141"/>
  <c r="AQ43" i="141"/>
  <c r="R23" i="141"/>
  <c r="F23" i="141"/>
  <c r="AV44" i="141"/>
  <c r="S5" i="141"/>
  <c r="E29" i="141"/>
  <c r="S27" i="141"/>
  <c r="AY56" i="141"/>
  <c r="H16" i="141"/>
  <c r="F35" i="141"/>
  <c r="AI10" i="141"/>
  <c r="BE25" i="141"/>
  <c r="F54" i="141"/>
  <c r="M33" i="141"/>
  <c r="R22" i="141"/>
  <c r="AM8" i="141"/>
  <c r="AG14" i="141"/>
  <c r="AB30" i="141"/>
  <c r="U5" i="141"/>
  <c r="E5" i="141"/>
  <c r="AP43" i="141"/>
  <c r="AA23" i="141"/>
  <c r="AO15" i="141"/>
  <c r="AF42" i="141"/>
  <c r="Q53" i="141"/>
  <c r="AZ49" i="141"/>
  <c r="B11" i="141"/>
  <c r="V25" i="141"/>
  <c r="BD31" i="141"/>
  <c r="AI41" i="141"/>
  <c r="R24" i="141"/>
  <c r="AB39" i="141"/>
  <c r="BE17" i="141"/>
  <c r="A18" i="141"/>
  <c r="BK18" i="141"/>
  <c r="AS33" i="141"/>
  <c r="AL43" i="141"/>
  <c r="BC6" i="141"/>
  <c r="AX30" i="141"/>
  <c r="G55" i="141"/>
  <c r="W32" i="141"/>
  <c r="AZ7" i="141"/>
  <c r="AT26" i="141"/>
  <c r="AE18" i="141"/>
  <c r="H21" i="141"/>
  <c r="BB41" i="141"/>
  <c r="AV37" i="141"/>
  <c r="BD15" i="141"/>
  <c r="AG37" i="141"/>
  <c r="AJ56" i="141"/>
  <c r="M50" i="141"/>
  <c r="O54" i="141"/>
  <c r="R5" i="141"/>
  <c r="AO13" i="141"/>
  <c r="C20" i="141"/>
  <c r="AW29" i="141"/>
  <c r="P27" i="141"/>
  <c r="G48" i="141"/>
  <c r="D7" i="141"/>
  <c r="BA37" i="141"/>
  <c r="E18" i="141"/>
  <c r="AU36" i="141"/>
  <c r="AP18" i="141"/>
  <c r="V49" i="141"/>
  <c r="AI13" i="141"/>
  <c r="AW6" i="141"/>
  <c r="AW5" i="141"/>
  <c r="BD12" i="141"/>
  <c r="S15" i="141"/>
  <c r="BD38" i="141"/>
  <c r="BB47" i="141"/>
  <c r="V48" i="141"/>
  <c r="BB18" i="141"/>
  <c r="Y53" i="141"/>
  <c r="AC50" i="141"/>
  <c r="J50" i="141"/>
  <c r="AY13" i="141"/>
  <c r="X14" i="141"/>
  <c r="P22" i="141"/>
  <c r="BM19" i="141"/>
  <c r="AY39" i="141"/>
  <c r="J44" i="141"/>
  <c r="L12" i="141"/>
  <c r="AY55" i="141"/>
  <c r="M16" i="141"/>
  <c r="AR53" i="141"/>
  <c r="BC34" i="141"/>
  <c r="G22" i="141"/>
  <c r="AF14" i="141"/>
  <c r="AW32" i="141"/>
  <c r="T48" i="141"/>
  <c r="J28" i="141"/>
  <c r="K34" i="141"/>
  <c r="AD43" i="141"/>
  <c r="AZ31" i="141"/>
  <c r="BM50" i="141"/>
  <c r="BJ18" i="141"/>
  <c r="J12" i="141"/>
  <c r="O18" i="141"/>
  <c r="AP29" i="141"/>
  <c r="AX24" i="141"/>
  <c r="BC5" i="141"/>
  <c r="BM27" i="141"/>
  <c r="AI56" i="141"/>
  <c r="AA27" i="141"/>
  <c r="U8" i="141"/>
  <c r="AA56" i="141"/>
  <c r="AG42" i="141"/>
  <c r="BK9" i="141"/>
  <c r="AA18" i="141"/>
  <c r="H38" i="141"/>
  <c r="K28" i="141"/>
  <c r="AC29" i="141"/>
  <c r="AF26" i="141"/>
  <c r="S20" i="141"/>
  <c r="H11" i="141"/>
  <c r="AO41" i="141"/>
  <c r="K23" i="141"/>
  <c r="AB18" i="141"/>
  <c r="AV29" i="141"/>
  <c r="D48" i="141"/>
  <c r="AZ17" i="141"/>
  <c r="Z32" i="141"/>
  <c r="AY14" i="141"/>
  <c r="BM7" i="141"/>
  <c r="AV43" i="141"/>
  <c r="B45" i="141"/>
  <c r="AN47" i="141"/>
  <c r="AH54" i="141"/>
  <c r="BF21" i="141"/>
  <c r="P25" i="141"/>
  <c r="BJ28" i="141"/>
  <c r="D18" i="141"/>
  <c r="AP54" i="141"/>
  <c r="AW47" i="141"/>
  <c r="AI8" i="141"/>
  <c r="AK30" i="141"/>
  <c r="T10" i="141"/>
  <c r="BL9" i="141"/>
  <c r="S37" i="141"/>
  <c r="AJ29" i="141"/>
  <c r="AN5" i="141"/>
  <c r="L34" i="141"/>
  <c r="AB47" i="141"/>
  <c r="BC35" i="141"/>
  <c r="J23" i="141"/>
  <c r="D34" i="141"/>
  <c r="AA13" i="141"/>
  <c r="AP19" i="141"/>
  <c r="BD16" i="141"/>
  <c r="AK43" i="141"/>
  <c r="X44" i="141"/>
  <c r="AE53" i="141"/>
  <c r="BC42" i="141"/>
  <c r="AG44" i="141"/>
  <c r="AY4" i="141"/>
  <c r="AC16" i="141"/>
  <c r="AF41" i="141"/>
  <c r="T13" i="141"/>
  <c r="R4" i="141"/>
  <c r="AX25" i="141"/>
  <c r="Q12" i="141"/>
  <c r="I30" i="141"/>
  <c r="H31" i="141"/>
  <c r="BE41" i="141"/>
  <c r="AQ44" i="141"/>
  <c r="AZ56" i="141"/>
  <c r="BD4" i="141"/>
  <c r="S11" i="141"/>
  <c r="D29" i="141"/>
  <c r="E51" i="141"/>
  <c r="Z21" i="141"/>
  <c r="AT53" i="141"/>
  <c r="K5" i="141"/>
  <c r="BC14" i="141"/>
  <c r="AL6" i="141"/>
  <c r="L32" i="141"/>
  <c r="AY26" i="141"/>
  <c r="M54" i="141"/>
  <c r="T29" i="141"/>
  <c r="V4" i="141"/>
  <c r="AZ21" i="141"/>
  <c r="Q47" i="141"/>
  <c r="AC42" i="141"/>
  <c r="R31" i="141"/>
  <c r="AZ41" i="141"/>
  <c r="G34" i="141"/>
  <c r="AN14" i="141"/>
  <c r="BG10" i="141"/>
  <c r="AH24" i="141"/>
  <c r="BL45" i="141"/>
  <c r="BJ9" i="141"/>
  <c r="AS26" i="141"/>
  <c r="AD13" i="141"/>
  <c r="BH15" i="141"/>
  <c r="V53" i="141"/>
  <c r="K15" i="141"/>
  <c r="AM41" i="141"/>
  <c r="AJ17" i="141"/>
  <c r="AZ11" i="141"/>
  <c r="BG56" i="141"/>
  <c r="W27" i="141"/>
  <c r="AX8" i="141"/>
  <c r="M5" i="141"/>
  <c r="N30" i="141"/>
  <c r="AU50" i="141"/>
  <c r="BK29" i="141"/>
  <c r="BH32" i="141"/>
  <c r="BB44" i="141"/>
  <c r="S18" i="141"/>
  <c r="BJ34" i="141"/>
  <c r="AR35" i="141"/>
  <c r="BI20" i="141"/>
  <c r="G45" i="141"/>
  <c r="U55" i="141"/>
  <c r="AN45" i="141"/>
  <c r="Y16" i="141"/>
  <c r="AO49" i="141"/>
  <c r="U23" i="141"/>
  <c r="AB49" i="141"/>
  <c r="F5" i="141"/>
  <c r="BL17" i="141"/>
  <c r="AW52" i="141"/>
  <c r="N31" i="141"/>
  <c r="C8" i="141"/>
  <c r="BD32" i="141"/>
  <c r="I11" i="141"/>
  <c r="Z12" i="141"/>
  <c r="J55" i="141"/>
  <c r="C10" i="141"/>
  <c r="I55" i="141"/>
  <c r="BG40" i="141"/>
  <c r="T11" i="141"/>
  <c r="AM43" i="141"/>
  <c r="AF55" i="141"/>
  <c r="H23" i="141"/>
  <c r="AK11" i="141"/>
  <c r="S32" i="141"/>
  <c r="AW26" i="141"/>
  <c r="AV17" i="141"/>
  <c r="W44" i="141"/>
  <c r="AN15" i="141"/>
  <c r="BF12" i="141"/>
  <c r="O5" i="141"/>
  <c r="B4" i="141"/>
  <c r="AM22" i="141"/>
  <c r="AJ53" i="141"/>
  <c r="N28" i="141"/>
  <c r="AS6" i="141"/>
  <c r="BI12" i="141"/>
  <c r="AL44" i="141"/>
  <c r="T35" i="141"/>
  <c r="R48" i="141"/>
  <c r="AW51" i="141"/>
  <c r="AN55" i="141"/>
  <c r="BH42" i="141"/>
  <c r="AY45" i="141"/>
  <c r="AN29" i="141"/>
  <c r="P7" i="141"/>
  <c r="AE40" i="141"/>
  <c r="BJ35" i="141"/>
  <c r="BA17" i="141"/>
  <c r="AD23" i="141"/>
  <c r="O22" i="141"/>
  <c r="E56" i="141"/>
  <c r="AD31" i="141"/>
  <c r="E12" i="141"/>
  <c r="AF20" i="141"/>
  <c r="BB10" i="141"/>
  <c r="U20" i="141"/>
  <c r="AE48" i="141"/>
  <c r="T8" i="141"/>
  <c r="M35" i="141"/>
  <c r="A50" i="141"/>
  <c r="AM10" i="141"/>
  <c r="BL29" i="141"/>
  <c r="AT45" i="141"/>
  <c r="BI8" i="141"/>
  <c r="AK27" i="141"/>
  <c r="K26" i="141"/>
  <c r="AL18" i="141"/>
  <c r="BE24" i="141"/>
  <c r="AO22" i="141"/>
  <c r="BH22" i="141"/>
  <c r="F7" i="141"/>
  <c r="M40" i="141"/>
  <c r="AC5" i="141"/>
  <c r="AP12" i="141"/>
  <c r="O33" i="141"/>
  <c r="T44" i="141"/>
  <c r="O19" i="141"/>
  <c r="AZ44" i="141"/>
  <c r="BG21" i="141"/>
  <c r="BB22" i="141"/>
  <c r="BD49" i="141"/>
  <c r="AE47" i="141"/>
  <c r="AU25" i="141"/>
  <c r="AB15" i="141"/>
  <c r="E7" i="141"/>
  <c r="AV4" i="141"/>
  <c r="V17" i="141"/>
  <c r="AO23" i="141"/>
  <c r="AL38" i="141"/>
  <c r="AQ39" i="141"/>
  <c r="P40" i="141"/>
  <c r="AV48" i="141"/>
  <c r="AI30" i="141"/>
  <c r="BG31" i="141"/>
  <c r="BD8" i="141"/>
  <c r="BH10" i="141"/>
  <c r="P14" i="141"/>
  <c r="W28" i="141"/>
  <c r="AX27" i="141"/>
  <c r="M51" i="141"/>
  <c r="E35" i="141"/>
  <c r="BI10" i="141"/>
  <c r="M15" i="141"/>
  <c r="AC15" i="141"/>
  <c r="AS15" i="141"/>
  <c r="R16" i="141"/>
  <c r="U12" i="141"/>
  <c r="BH16" i="141"/>
  <c r="M20" i="141"/>
  <c r="AW38" i="141"/>
  <c r="W45" i="141"/>
  <c r="AR10" i="141"/>
  <c r="C21" i="141"/>
  <c r="AX36" i="141"/>
  <c r="AY7" i="141"/>
  <c r="AD46" i="141"/>
  <c r="H19" i="141"/>
  <c r="S6" i="141"/>
  <c r="AQ4" i="141"/>
  <c r="AA31" i="141"/>
  <c r="AI54" i="141"/>
  <c r="AM28" i="141"/>
  <c r="R7" i="141"/>
  <c r="R45" i="141"/>
  <c r="J47" i="141"/>
  <c r="AX5" i="141"/>
  <c r="BK52" i="141"/>
  <c r="Y44" i="141"/>
  <c r="AP5" i="141"/>
  <c r="AQ11" i="141"/>
  <c r="I44" i="141"/>
  <c r="BI21" i="141"/>
  <c r="B9" i="141"/>
  <c r="S53" i="141"/>
  <c r="AX33" i="141"/>
  <c r="BC22" i="141"/>
  <c r="AU45" i="141"/>
  <c r="AQ8" i="141"/>
  <c r="AF8" i="141"/>
  <c r="BK32" i="141"/>
  <c r="M46" i="141"/>
  <c r="BI19" i="141"/>
  <c r="D25" i="141"/>
  <c r="D9" i="141"/>
  <c r="X6" i="141"/>
  <c r="J24" i="141"/>
  <c r="J48" i="141"/>
  <c r="B5" i="141"/>
  <c r="U17" i="141"/>
  <c r="AO35" i="141"/>
  <c r="Q15" i="141"/>
  <c r="S28" i="141"/>
  <c r="X25" i="141"/>
  <c r="S13" i="141"/>
  <c r="BG15" i="141"/>
  <c r="AF56" i="141"/>
  <c r="K29" i="141"/>
  <c r="M10" i="141"/>
  <c r="AZ27" i="141"/>
  <c r="AE49" i="141"/>
  <c r="X17" i="141"/>
  <c r="BL7" i="141"/>
  <c r="S42" i="141"/>
  <c r="B43" i="141"/>
  <c r="AU40" i="141"/>
  <c r="W9" i="141"/>
  <c r="A40" i="141"/>
  <c r="AE5" i="141"/>
  <c r="X43" i="141"/>
  <c r="D23" i="141"/>
  <c r="D49" i="141"/>
  <c r="I21" i="141"/>
  <c r="AY46" i="141"/>
  <c r="BC41" i="141"/>
  <c r="BH23" i="141"/>
  <c r="G12" i="141"/>
  <c r="AQ12" i="141"/>
  <c r="R19" i="141"/>
  <c r="BJ42" i="141"/>
  <c r="BE43" i="141"/>
  <c r="S55" i="141"/>
  <c r="F36" i="141"/>
  <c r="AQ56" i="141"/>
  <c r="F44" i="141"/>
  <c r="AR26" i="141"/>
  <c r="AD24" i="141"/>
  <c r="J39" i="141"/>
  <c r="C16" i="141"/>
  <c r="A37" i="141"/>
  <c r="AY19" i="141"/>
  <c r="BL23" i="141"/>
  <c r="BA5" i="141"/>
  <c r="BB27" i="141"/>
  <c r="AI28" i="141"/>
  <c r="U56" i="141"/>
  <c r="R36" i="141"/>
  <c r="AV10" i="141"/>
  <c r="AS50" i="141"/>
  <c r="D40" i="141"/>
  <c r="BH34" i="141"/>
  <c r="E34" i="141"/>
  <c r="AJ20" i="141"/>
  <c r="P23" i="141"/>
  <c r="S7" i="141"/>
  <c r="X48" i="141"/>
  <c r="J26" i="141"/>
  <c r="AA47" i="141"/>
  <c r="H33" i="141"/>
  <c r="X29" i="141"/>
  <c r="X39" i="141"/>
  <c r="K25" i="141"/>
  <c r="AI11" i="141"/>
  <c r="V42" i="141"/>
  <c r="AW40" i="141"/>
  <c r="AY38" i="141"/>
  <c r="BJ49" i="141"/>
  <c r="U11" i="141"/>
  <c r="A29" i="141"/>
  <c r="H41" i="141"/>
  <c r="AX32" i="141"/>
  <c r="F22" i="141"/>
  <c r="AH30" i="141"/>
  <c r="AW8" i="141"/>
  <c r="BK47" i="141"/>
  <c r="AB45" i="141"/>
  <c r="AQ37" i="141"/>
  <c r="AN40" i="141"/>
  <c r="AR30" i="141"/>
  <c r="BB38" i="141"/>
  <c r="I23" i="141"/>
  <c r="X41" i="141"/>
  <c r="AF44" i="141"/>
  <c r="BL28" i="141"/>
  <c r="O48" i="141"/>
  <c r="AA22" i="141"/>
  <c r="BI55" i="141"/>
  <c r="AO46" i="141"/>
  <c r="AC51" i="141"/>
  <c r="S25" i="141"/>
  <c r="P10" i="141"/>
  <c r="AQ5" i="141"/>
  <c r="AB8" i="141"/>
  <c r="BC33" i="141"/>
  <c r="Z14" i="141"/>
  <c r="AO30" i="141"/>
  <c r="I32" i="141"/>
  <c r="T6" i="141"/>
  <c r="AJ51" i="141"/>
  <c r="J41" i="141"/>
  <c r="AK21" i="141"/>
  <c r="BL25" i="141"/>
  <c r="AO47" i="141"/>
  <c r="AY40" i="141"/>
  <c r="BI41" i="141"/>
  <c r="K42" i="141"/>
  <c r="AD40" i="141"/>
  <c r="AN25" i="141"/>
  <c r="B20" i="141"/>
  <c r="P39" i="141"/>
  <c r="AK26" i="141"/>
  <c r="V31" i="141"/>
  <c r="BM29" i="141"/>
  <c r="AK53" i="141"/>
  <c r="X49" i="141"/>
  <c r="BM6" i="141"/>
  <c r="BK37" i="141"/>
  <c r="G32" i="141"/>
  <c r="AM38" i="141"/>
  <c r="BE45" i="141"/>
  <c r="BL24" i="141"/>
  <c r="AJ30" i="141"/>
  <c r="BJ31" i="141"/>
  <c r="O51" i="141"/>
  <c r="AZ35" i="141"/>
  <c r="U48" i="141"/>
  <c r="E9" i="141"/>
  <c r="BI27" i="141"/>
  <c r="F51" i="141"/>
  <c r="BE20" i="141"/>
  <c r="AQ31" i="141"/>
  <c r="AU5" i="141"/>
  <c r="R49" i="141"/>
  <c r="I40" i="141"/>
  <c r="BI37" i="141"/>
  <c r="P15" i="141"/>
  <c r="AZ26" i="141"/>
  <c r="AB26" i="141"/>
  <c r="BM26" i="141"/>
  <c r="T33" i="141"/>
  <c r="AD7" i="141"/>
  <c r="F18" i="141"/>
  <c r="AI4" i="141"/>
  <c r="AX50" i="141"/>
  <c r="AM46" i="141"/>
  <c r="H17" i="141"/>
  <c r="BC13" i="141"/>
  <c r="BF39" i="141"/>
  <c r="AI7" i="141"/>
  <c r="AG23" i="141"/>
  <c r="BI30" i="141"/>
  <c r="AW55" i="141"/>
  <c r="Z26" i="141"/>
  <c r="BJ16" i="141"/>
  <c r="AD16" i="141"/>
  <c r="BB30" i="141"/>
  <c r="N12" i="141"/>
  <c r="BD30" i="141"/>
  <c r="K4" i="141"/>
  <c r="BH25" i="141"/>
  <c r="AI18" i="141"/>
  <c r="R30" i="141"/>
  <c r="AG40" i="141"/>
  <c r="AE8" i="141"/>
  <c r="S12" i="141"/>
  <c r="AB43" i="141"/>
  <c r="AK20" i="141"/>
  <c r="BG47" i="141"/>
  <c r="AM26" i="141"/>
  <c r="J11" i="141"/>
  <c r="T49" i="141"/>
  <c r="AJ33" i="141"/>
  <c r="AT19" i="141"/>
  <c r="AF15" i="141"/>
  <c r="AU13" i="141"/>
  <c r="BB23" i="141"/>
  <c r="AP33" i="141"/>
  <c r="BJ47" i="141"/>
  <c r="AT13" i="141"/>
  <c r="Q48" i="141"/>
  <c r="V33" i="141"/>
  <c r="AI22" i="141"/>
  <c r="AV5" i="141"/>
  <c r="AI55" i="141"/>
  <c r="BK19" i="141"/>
  <c r="AZ13" i="141"/>
  <c r="Y15" i="141"/>
  <c r="BB31" i="141"/>
  <c r="BC37" i="141"/>
  <c r="AL11" i="141"/>
  <c r="BG44" i="141"/>
  <c r="E41" i="141"/>
  <c r="Q43" i="141"/>
  <c r="AR51" i="141"/>
  <c r="BC38" i="141"/>
  <c r="C28" i="141"/>
  <c r="AN51" i="141"/>
  <c r="C43" i="141"/>
  <c r="G41" i="141"/>
  <c r="AM35" i="141"/>
  <c r="BD23" i="141"/>
  <c r="AE22" i="141"/>
  <c r="AL25" i="141"/>
  <c r="BA22" i="141"/>
  <c r="AJ24" i="141"/>
  <c r="G29" i="141"/>
  <c r="W39" i="141"/>
  <c r="L4" i="141"/>
  <c r="AH33" i="141"/>
  <c r="BC19" i="141"/>
  <c r="AN9" i="141"/>
  <c r="AZ34" i="141"/>
  <c r="AC53" i="141"/>
  <c r="AU14" i="141"/>
  <c r="AK10" i="141"/>
  <c r="BM4" i="141"/>
  <c r="N5" i="141"/>
  <c r="BM51" i="141"/>
  <c r="AO9" i="141"/>
  <c r="K56" i="141"/>
  <c r="BF10" i="141"/>
  <c r="AH19" i="141"/>
  <c r="AG25" i="141"/>
  <c r="AU31" i="141"/>
  <c r="AG18" i="141"/>
  <c r="AK55" i="141"/>
  <c r="H55" i="141"/>
  <c r="X4" i="141"/>
  <c r="BG9" i="141"/>
  <c r="AR38" i="141"/>
  <c r="Z47" i="141"/>
  <c r="A30" i="141"/>
  <c r="W50" i="141"/>
  <c r="AU53" i="141"/>
  <c r="AH49" i="141"/>
  <c r="U29" i="141"/>
  <c r="BD56" i="141"/>
  <c r="M55" i="141"/>
  <c r="AW4" i="141"/>
  <c r="R33" i="141"/>
  <c r="BF9" i="141"/>
  <c r="AR17" i="141"/>
  <c r="BH7" i="141"/>
  <c r="AD25" i="141"/>
  <c r="J36" i="141"/>
  <c r="P54" i="141"/>
  <c r="AZ32" i="141"/>
  <c r="AZ6" i="141"/>
  <c r="BD14" i="141"/>
  <c r="L28" i="141"/>
  <c r="AO27" i="141"/>
  <c r="AM48" i="141"/>
  <c r="N10" i="141"/>
  <c r="BL27" i="141"/>
  <c r="AN33" i="141"/>
  <c r="AC21" i="141"/>
  <c r="J25" i="141"/>
  <c r="AP44" i="141"/>
  <c r="AS37" i="141"/>
  <c r="E48" i="141"/>
  <c r="AS51" i="141"/>
  <c r="M17" i="141"/>
  <c r="BJ19" i="141"/>
  <c r="AK45" i="141"/>
  <c r="K53" i="141"/>
  <c r="BM25" i="141"/>
  <c r="AP14" i="141"/>
  <c r="BE13" i="141"/>
  <c r="AG19" i="141"/>
  <c r="AJ43" i="141"/>
  <c r="W26" i="141"/>
  <c r="D47" i="141"/>
  <c r="G44" i="141"/>
  <c r="Q27" i="141"/>
  <c r="O24" i="141"/>
  <c r="AB13" i="141"/>
  <c r="M48" i="141"/>
  <c r="AT49" i="141"/>
  <c r="BI29" i="141"/>
  <c r="O42" i="141"/>
  <c r="AV47" i="141"/>
  <c r="AT37" i="141"/>
  <c r="BF17" i="141"/>
  <c r="AN20" i="141"/>
  <c r="BE21" i="141"/>
  <c r="Y55" i="141"/>
  <c r="AO53" i="141"/>
  <c r="P8" i="141"/>
  <c r="R39" i="141"/>
  <c r="D43" i="141"/>
  <c r="AR15" i="141"/>
  <c r="BB49" i="141"/>
  <c r="M24" i="141"/>
  <c r="B33" i="141"/>
  <c r="O34" i="141"/>
  <c r="AT28" i="141"/>
  <c r="AH55" i="141"/>
  <c r="AH34" i="141"/>
  <c r="R53" i="141"/>
  <c r="AO26" i="141"/>
  <c r="BI49" i="141"/>
  <c r="BK48" i="141"/>
  <c r="Q8" i="141"/>
  <c r="AP30" i="141"/>
  <c r="AC37" i="141"/>
  <c r="AK4" i="141"/>
  <c r="L36" i="141"/>
  <c r="BL14" i="141"/>
  <c r="AD54" i="141"/>
  <c r="AV8" i="141"/>
  <c r="AJ26" i="141"/>
  <c r="AK56" i="141"/>
  <c r="AO8" i="141"/>
  <c r="AK49" i="141"/>
  <c r="BG26" i="141"/>
  <c r="V22" i="141"/>
  <c r="N42" i="141"/>
  <c r="BC44" i="141"/>
  <c r="X13" i="141"/>
  <c r="BF18" i="141"/>
  <c r="AB52" i="141"/>
  <c r="C53" i="141"/>
  <c r="Q46" i="141"/>
  <c r="AW21" i="141"/>
  <c r="AF4" i="141"/>
  <c r="J53" i="141"/>
  <c r="AQ54" i="141"/>
  <c r="AI48" i="141"/>
  <c r="L50" i="141"/>
  <c r="V46" i="141"/>
  <c r="BE8" i="141"/>
  <c r="BA25" i="141"/>
  <c r="K6" i="141"/>
  <c r="BH41" i="141"/>
  <c r="F26" i="141"/>
  <c r="AQ46" i="141"/>
  <c r="A45" i="141"/>
  <c r="BJ24" i="141"/>
  <c r="AG27" i="141"/>
  <c r="Q55" i="141"/>
  <c r="O14" i="141"/>
  <c r="BF29" i="141"/>
  <c r="AQ33" i="141"/>
  <c r="AJ8" i="141"/>
  <c r="AA9" i="141"/>
  <c r="BK15" i="141"/>
  <c r="U4" i="141"/>
  <c r="AO39" i="141"/>
  <c r="N8" i="141"/>
  <c r="BG24" i="141"/>
  <c r="L26" i="141"/>
  <c r="H56" i="141"/>
  <c r="V12" i="141"/>
  <c r="R40" i="141"/>
  <c r="G16" i="141"/>
  <c r="AP24" i="141"/>
  <c r="F10" i="141"/>
  <c r="V28" i="141"/>
  <c r="N27" i="141"/>
  <c r="AF9" i="141"/>
  <c r="AH36" i="141"/>
  <c r="R25" i="141"/>
  <c r="BH31" i="141"/>
  <c r="J21" i="141"/>
  <c r="AP36" i="141"/>
  <c r="I10" i="141"/>
  <c r="AM33" i="141"/>
  <c r="AY28" i="141"/>
  <c r="AY9" i="141"/>
  <c r="C44" i="141"/>
  <c r="O28" i="141"/>
  <c r="BG29" i="141"/>
  <c r="AT42" i="141"/>
  <c r="P38" i="141"/>
  <c r="BE49" i="141"/>
  <c r="BL33" i="141"/>
  <c r="AA48" i="141"/>
  <c r="H25" i="141"/>
  <c r="O44" i="141"/>
  <c r="BD28" i="141"/>
  <c r="BL19" i="141"/>
  <c r="BJ25" i="141"/>
  <c r="BC52" i="141"/>
  <c r="A49" i="141"/>
  <c r="K31" i="141"/>
  <c r="AT48" i="141"/>
  <c r="B44" i="141"/>
  <c r="AS43" i="141"/>
  <c r="E47" i="141"/>
  <c r="AK29" i="141"/>
  <c r="AB44" i="141"/>
  <c r="AX48" i="141"/>
  <c r="G19" i="141"/>
  <c r="AE32" i="141"/>
  <c r="M29" i="141"/>
  <c r="Q19" i="141"/>
  <c r="BJ21" i="141"/>
  <c r="BE44" i="141"/>
  <c r="P28" i="141"/>
  <c r="BE26" i="141"/>
  <c r="Y19" i="141"/>
  <c r="AK9" i="141"/>
  <c r="AB56" i="141"/>
  <c r="AO45" i="141"/>
  <c r="D20" i="141"/>
  <c r="AC19" i="141"/>
  <c r="AR31" i="141"/>
  <c r="M27" i="141"/>
  <c r="AQ48" i="141"/>
  <c r="M53" i="141"/>
  <c r="BF47" i="141"/>
  <c r="BJ32" i="141"/>
  <c r="BH30" i="141"/>
  <c r="C55" i="141"/>
  <c r="AS11" i="141"/>
  <c r="AU16" i="141"/>
  <c r="Z4" i="141"/>
  <c r="E39" i="141"/>
  <c r="AM27" i="141"/>
  <c r="W53" i="141"/>
  <c r="C54" i="141"/>
  <c r="L23" i="141"/>
  <c r="G25" i="141"/>
  <c r="O55" i="141"/>
  <c r="BI46" i="141"/>
  <c r="V24" i="141"/>
  <c r="S52" i="141"/>
  <c r="AR49" i="141"/>
  <c r="AG28" i="141"/>
  <c r="BB56" i="141"/>
  <c r="BL30" i="141"/>
  <c r="O56" i="141"/>
  <c r="E23" i="141"/>
  <c r="AH38" i="141"/>
  <c r="AS29" i="141"/>
  <c r="W51" i="141"/>
  <c r="F31" i="141"/>
  <c r="AA36" i="141"/>
  <c r="O30" i="141"/>
  <c r="AL49" i="141"/>
  <c r="K22" i="141"/>
  <c r="AR41" i="141"/>
  <c r="BI36" i="141"/>
  <c r="BJ55" i="141"/>
  <c r="AZ19" i="141"/>
  <c r="BK41" i="141"/>
  <c r="AZ54" i="141"/>
  <c r="BE14" i="141"/>
  <c r="J16" i="141"/>
  <c r="AI24" i="141"/>
  <c r="C36" i="141"/>
  <c r="BI53" i="141"/>
  <c r="AX18" i="141"/>
  <c r="AE31" i="141"/>
  <c r="AW28" i="141"/>
  <c r="V51" i="141"/>
  <c r="AL20" i="141"/>
  <c r="AS48" i="141"/>
  <c r="BD34" i="141"/>
  <c r="AI27" i="141"/>
  <c r="AE33" i="141"/>
  <c r="P26" i="141"/>
  <c r="G11" i="141"/>
  <c r="AB25" i="141"/>
  <c r="AP4" i="141"/>
  <c r="BC30" i="141"/>
  <c r="AW56" i="141"/>
  <c r="E49" i="141"/>
  <c r="AQ50" i="141"/>
  <c r="BJ33" i="141"/>
  <c r="AQ53" i="141"/>
  <c r="BI17" i="141"/>
  <c r="Y5" i="141"/>
  <c r="AC23" i="141"/>
  <c r="F55" i="141"/>
  <c r="B50" i="141"/>
  <c r="AA35" i="141"/>
  <c r="U36" i="141"/>
  <c r="AC10" i="141"/>
  <c r="BL10" i="141"/>
  <c r="AN32" i="141"/>
  <c r="D16" i="141"/>
  <c r="O29" i="141"/>
  <c r="BD9" i="141"/>
  <c r="J45" i="141"/>
  <c r="AB28" i="141"/>
  <c r="AP53" i="141"/>
  <c r="G53" i="141"/>
  <c r="S24" i="141"/>
  <c r="BK54" i="141"/>
  <c r="AQ49" i="141"/>
  <c r="BH17" i="141"/>
  <c r="V40" i="141"/>
  <c r="A46" i="141"/>
  <c r="BB54" i="141"/>
  <c r="AD55" i="141"/>
  <c r="R9" i="141"/>
  <c r="P56" i="141"/>
  <c r="U25" i="141"/>
  <c r="AX23" i="141"/>
  <c r="AY48" i="141"/>
  <c r="D27" i="141"/>
  <c r="BC21" i="141"/>
  <c r="U51" i="141"/>
  <c r="L40" i="141"/>
  <c r="BG6" i="141"/>
  <c r="AF30" i="141"/>
  <c r="Y33" i="141"/>
  <c r="F32" i="141"/>
  <c r="V37" i="141"/>
  <c r="Z24" i="141"/>
  <c r="AE16" i="141"/>
  <c r="BM16" i="141"/>
  <c r="Z28" i="141"/>
  <c r="AY50" i="141"/>
  <c r="AS20" i="141"/>
  <c r="AJ11" i="141"/>
  <c r="P20" i="141"/>
  <c r="O16" i="141"/>
  <c r="BB9" i="141"/>
  <c r="H4" i="141"/>
  <c r="AZ48" i="141"/>
  <c r="AB7" i="141"/>
  <c r="T15" i="141"/>
  <c r="AY20" i="141"/>
  <c r="Z20" i="141"/>
  <c r="G14" i="141"/>
  <c r="B13" i="141"/>
  <c r="AN21" i="141"/>
  <c r="BM23" i="141"/>
  <c r="AO7" i="141"/>
  <c r="M28" i="141"/>
  <c r="AF40" i="141"/>
  <c r="G10" i="141"/>
  <c r="I56" i="141"/>
  <c r="D33" i="141"/>
  <c r="L35" i="141"/>
  <c r="U13" i="141"/>
  <c r="N56" i="141"/>
  <c r="AP38" i="141"/>
  <c r="AC28" i="141"/>
  <c r="AQ28" i="141"/>
  <c r="L18" i="141"/>
  <c r="AZ36" i="141"/>
  <c r="AV13" i="141"/>
  <c r="AK39" i="141"/>
  <c r="AJ55" i="141"/>
  <c r="U22" i="141"/>
  <c r="AL52" i="141"/>
  <c r="BI54" i="141"/>
  <c r="AM4" i="141"/>
  <c r="AC31" i="141"/>
  <c r="AN39" i="141"/>
  <c r="BL40" i="141"/>
  <c r="AC4" i="141"/>
  <c r="K14" i="141"/>
  <c r="Z16" i="141"/>
  <c r="AF36" i="141"/>
  <c r="AA33" i="141"/>
  <c r="BI47" i="141"/>
  <c r="BE19" i="141"/>
  <c r="BF28" i="141"/>
  <c r="E32" i="141"/>
  <c r="K50" i="141"/>
  <c r="C48" i="141"/>
  <c r="J30" i="141"/>
  <c r="H37" i="141"/>
  <c r="AJ32" i="141"/>
  <c r="S4" i="141"/>
  <c r="B46" i="141"/>
  <c r="U37" i="141"/>
  <c r="T36" i="141"/>
  <c r="AO44" i="141"/>
  <c r="AD32" i="141"/>
  <c r="T53" i="141"/>
  <c r="AN27" i="141"/>
  <c r="BE37" i="141"/>
  <c r="AA37" i="141"/>
  <c r="AK7" i="141"/>
  <c r="D32" i="141"/>
  <c r="BK36" i="141"/>
  <c r="BM33" i="141"/>
  <c r="R18" i="141"/>
  <c r="G46" i="141"/>
  <c r="G50" i="141"/>
  <c r="BI50" i="141"/>
  <c r="K48" i="141"/>
  <c r="T46" i="141"/>
  <c r="AO32" i="141"/>
  <c r="BD41" i="141"/>
  <c r="T32" i="141"/>
  <c r="X33" i="141"/>
  <c r="AP9" i="141"/>
  <c r="A56" i="141"/>
  <c r="BK7" i="141"/>
  <c r="I28" i="141"/>
  <c r="BI31" i="141"/>
  <c r="T54" i="141"/>
  <c r="AQ25" i="141"/>
  <c r="A53" i="141"/>
  <c r="AP11" i="141"/>
  <c r="AJ36" i="141"/>
  <c r="AQ52" i="141"/>
  <c r="F8" i="141"/>
  <c r="AH16" i="141"/>
  <c r="I5" i="141"/>
  <c r="BC47" i="141"/>
  <c r="R46" i="141"/>
  <c r="BI56" i="141"/>
  <c r="A23" i="141"/>
  <c r="T52" i="141"/>
  <c r="AV33" i="141"/>
  <c r="AI38" i="141"/>
  <c r="BJ43" i="141"/>
  <c r="X52" i="141"/>
  <c r="AH18" i="141"/>
  <c r="K32" i="141"/>
  <c r="AY21" i="141"/>
  <c r="AR45" i="141"/>
  <c r="AR11" i="141"/>
  <c r="B34" i="141"/>
  <c r="H29" i="141"/>
  <c r="BH36" i="141"/>
  <c r="AD38" i="141"/>
  <c r="AD15" i="141"/>
  <c r="AU56" i="141"/>
  <c r="BM36" i="141"/>
  <c r="AT4" i="141"/>
  <c r="P37" i="141"/>
  <c r="AA49" i="141"/>
  <c r="N16" i="141"/>
  <c r="BM46" i="141"/>
  <c r="BH50" i="141"/>
  <c r="AE20" i="141"/>
  <c r="BF44" i="141"/>
  <c r="H15" i="141"/>
  <c r="BF35" i="141"/>
  <c r="AI34" i="141"/>
  <c r="K7" i="141"/>
  <c r="BJ7" i="141"/>
  <c r="AP6" i="141"/>
  <c r="BL42" i="141"/>
  <c r="Q54" i="141"/>
  <c r="BE52" i="141"/>
  <c r="AP17" i="141"/>
  <c r="B17" i="141"/>
  <c r="D24" i="141"/>
  <c r="B24" i="141"/>
  <c r="J56" i="141"/>
  <c r="BH9" i="141"/>
  <c r="AD50" i="141"/>
  <c r="AW49" i="141"/>
  <c r="AN18" i="141"/>
  <c r="AG10" i="141"/>
  <c r="Z46" i="141"/>
  <c r="AO33" i="141"/>
  <c r="BG33" i="141"/>
  <c r="I42" i="141"/>
  <c r="S38" i="141"/>
  <c r="AR20" i="141"/>
  <c r="X34" i="141"/>
  <c r="K46" i="141"/>
  <c r="AE43" i="141"/>
  <c r="AA51" i="141"/>
  <c r="BE23" i="141"/>
  <c r="T47" i="141"/>
  <c r="AH53" i="141"/>
  <c r="U53" i="141"/>
  <c r="V7" i="141"/>
  <c r="AT35" i="141"/>
  <c r="BE42" i="141"/>
  <c r="AW31" i="141"/>
  <c r="Q44" i="141"/>
  <c r="AY41" i="141"/>
  <c r="BA36" i="141"/>
  <c r="BH6" i="141"/>
  <c r="V9" i="141"/>
  <c r="AH17" i="141"/>
  <c r="AP40" i="141"/>
  <c r="BL16" i="141"/>
  <c r="AK31" i="141"/>
  <c r="AQ47" i="141"/>
  <c r="BH56" i="141"/>
  <c r="AY5" i="141"/>
  <c r="AI17" i="141"/>
  <c r="T5" i="141"/>
  <c r="K30" i="141"/>
  <c r="AT22" i="141"/>
  <c r="AW48" i="141"/>
  <c r="A33" i="141"/>
  <c r="A39" i="141"/>
  <c r="B38" i="141"/>
  <c r="Z6" i="141"/>
  <c r="BK12" i="141"/>
  <c r="BB43" i="141"/>
  <c r="AN34" i="141"/>
  <c r="N6" i="141"/>
  <c r="BA47" i="141"/>
  <c r="AO6" i="141"/>
  <c r="AA52" i="141"/>
  <c r="B29" i="141"/>
  <c r="AQ42" i="141"/>
  <c r="A43" i="141"/>
  <c r="AW23" i="141"/>
  <c r="I6" i="141"/>
  <c r="AL30" i="141"/>
  <c r="E28" i="141"/>
  <c r="BI26" i="141"/>
  <c r="AN23" i="141"/>
  <c r="L11" i="141"/>
  <c r="F16" i="141"/>
  <c r="C6" i="141"/>
  <c r="Z43" i="141"/>
  <c r="AN46" i="141"/>
  <c r="AS36" i="141"/>
  <c r="AD44" i="141"/>
  <c r="N51" i="141"/>
  <c r="Y46" i="141"/>
  <c r="J38" i="141"/>
  <c r="AX38" i="141"/>
  <c r="BD43" i="141"/>
  <c r="AG36" i="141"/>
  <c r="V54" i="141"/>
  <c r="G42" i="141"/>
  <c r="AH37" i="141"/>
  <c r="AO24" i="141"/>
  <c r="BH44" i="141"/>
  <c r="AQ9" i="141"/>
  <c r="AN43" i="141"/>
  <c r="AJ50" i="141"/>
  <c r="G18" i="141"/>
  <c r="AW53" i="141"/>
  <c r="W14" i="141"/>
  <c r="D55" i="141"/>
  <c r="W15" i="141"/>
  <c r="BE10" i="141"/>
  <c r="X24" i="141"/>
  <c r="J10" i="141"/>
  <c r="AX54" i="141"/>
  <c r="BK42" i="141"/>
  <c r="W8" i="141"/>
  <c r="AY37" i="141"/>
  <c r="F43" i="141"/>
  <c r="X35" i="141"/>
  <c r="I52" i="141"/>
  <c r="BF26" i="141"/>
  <c r="Q11" i="141"/>
  <c r="AU46" i="141"/>
  <c r="BG46" i="141"/>
  <c r="I31" i="141"/>
  <c r="A20" i="141"/>
  <c r="B22" i="141"/>
  <c r="BL20" i="141"/>
  <c r="AT18" i="141"/>
  <c r="AA34" i="141"/>
  <c r="AP8" i="141"/>
  <c r="AE6" i="141"/>
  <c r="AW22" i="141"/>
  <c r="O13" i="141"/>
  <c r="L54" i="141"/>
  <c r="W31" i="141"/>
  <c r="C13" i="141"/>
  <c r="AL47" i="141"/>
  <c r="AF10" i="141"/>
  <c r="BC26" i="141"/>
  <c r="AD26" i="141"/>
  <c r="E22" i="141"/>
  <c r="AX55" i="141"/>
  <c r="AM44" i="141"/>
  <c r="AP27" i="141"/>
  <c r="AH11" i="141"/>
  <c r="BE38" i="141"/>
  <c r="AV50" i="141"/>
  <c r="Z15" i="141"/>
  <c r="C37" i="141"/>
  <c r="AE12" i="141"/>
  <c r="D15" i="141"/>
  <c r="D54" i="141"/>
  <c r="AA19" i="141"/>
  <c r="AL26" i="141"/>
  <c r="G6" i="141"/>
  <c r="BA11" i="141"/>
  <c r="AR46" i="141"/>
  <c r="BD35" i="141"/>
  <c r="E38" i="141"/>
  <c r="Q10" i="141"/>
  <c r="BH11" i="141"/>
  <c r="AL21" i="141"/>
  <c r="R50" i="141"/>
  <c r="W33" i="141"/>
  <c r="L15" i="141"/>
  <c r="D17" i="141"/>
  <c r="BH29" i="141"/>
  <c r="P34" i="141"/>
  <c r="AM47" i="141"/>
  <c r="BI14" i="141"/>
  <c r="L37" i="141"/>
  <c r="Z30" i="141"/>
  <c r="W7" i="141"/>
  <c r="Q5" i="141"/>
  <c r="BM54" i="141"/>
  <c r="AE7" i="141"/>
  <c r="AM29" i="141"/>
  <c r="F38" i="141"/>
  <c r="E11" i="141"/>
  <c r="P49" i="141"/>
  <c r="AB50" i="141"/>
  <c r="E37" i="141"/>
  <c r="F24" i="141"/>
  <c r="K51" i="141"/>
  <c r="AZ50" i="141"/>
  <c r="AT34" i="141"/>
  <c r="Z5" i="141"/>
  <c r="P41" i="141"/>
  <c r="AF31" i="141"/>
  <c r="N35" i="141"/>
  <c r="BJ37" i="141"/>
  <c r="AU7" i="141"/>
  <c r="L41" i="141"/>
  <c r="A22" i="141"/>
  <c r="BJ29" i="141"/>
  <c r="BI16" i="141"/>
  <c r="T43" i="141"/>
  <c r="AC49" i="141"/>
  <c r="W41" i="141"/>
  <c r="AO52" i="141"/>
  <c r="BA24" i="141"/>
  <c r="S23" i="141"/>
  <c r="BL47" i="141"/>
  <c r="E26" i="141"/>
  <c r="AB17" i="141"/>
  <c r="AJ37" i="141"/>
  <c r="AA30" i="141"/>
  <c r="R32" i="141"/>
  <c r="BB20" i="141"/>
  <c r="J27" i="141"/>
  <c r="AB12" i="141"/>
  <c r="BB45" i="141"/>
  <c r="D6" i="141"/>
  <c r="BM40" i="141"/>
  <c r="E45" i="141"/>
  <c r="BG36" i="141"/>
  <c r="AG38" i="141"/>
  <c r="S47" i="141"/>
  <c r="H27" i="141"/>
  <c r="G8" i="141"/>
  <c r="E42" i="141"/>
  <c r="AO4" i="141"/>
  <c r="BH40" i="141"/>
  <c r="L27" i="141"/>
  <c r="AQ32" i="141"/>
  <c r="C52" i="141"/>
  <c r="AS9" i="141"/>
  <c r="BK20" i="141"/>
  <c r="T25" i="141"/>
  <c r="AX7" i="141"/>
  <c r="N20" i="141"/>
  <c r="AI40" i="141"/>
  <c r="BM28" i="141"/>
  <c r="AZ51" i="141"/>
  <c r="W34" i="141"/>
  <c r="AI43" i="141"/>
  <c r="Y24" i="141"/>
  <c r="AG50" i="141"/>
  <c r="AX56" i="141"/>
  <c r="AU39" i="141"/>
  <c r="AI14" i="141"/>
  <c r="M44" i="141"/>
  <c r="A12" i="141"/>
  <c r="W42" i="141"/>
  <c r="N4" i="141"/>
  <c r="AM56" i="141"/>
  <c r="AF37" i="141"/>
  <c r="B14" i="141"/>
  <c r="Y48" i="141"/>
  <c r="P30" i="141"/>
  <c r="AZ37" i="141"/>
  <c r="AZ42" i="141"/>
  <c r="BH18" i="141"/>
  <c r="AW27" i="141"/>
  <c r="U9" i="141"/>
  <c r="N39" i="141"/>
  <c r="AZ28" i="141"/>
  <c r="E30" i="141"/>
  <c r="AH15" i="141"/>
  <c r="X27" i="141"/>
  <c r="Z50" i="141"/>
  <c r="BH54" i="141"/>
  <c r="V45" i="141"/>
  <c r="Y29" i="141"/>
  <c r="AV21" i="141"/>
  <c r="Z34" i="141"/>
  <c r="P55" i="141"/>
  <c r="AF51" i="141"/>
  <c r="D36" i="141"/>
  <c r="AK12" i="141"/>
  <c r="BK50" i="141"/>
  <c r="AC36" i="141"/>
  <c r="AN30" i="141"/>
  <c r="T7" i="141"/>
  <c r="AQ35" i="141"/>
  <c r="AH51" i="141"/>
  <c r="N19" i="141"/>
  <c r="AC7" i="141"/>
  <c r="BD48" i="141"/>
  <c r="K33" i="141"/>
  <c r="AV32" i="141"/>
  <c r="I19" i="141"/>
  <c r="AS19" i="141"/>
  <c r="H35" i="141"/>
  <c r="W47" i="141"/>
  <c r="AY17" i="141"/>
  <c r="M9" i="141"/>
  <c r="AT5" i="141"/>
  <c r="P44" i="141"/>
  <c r="AP16" i="141"/>
  <c r="BA23" i="141"/>
  <c r="BM53" i="141"/>
  <c r="BD40" i="141"/>
  <c r="AU32" i="141"/>
  <c r="F41" i="141"/>
  <c r="AF39" i="141"/>
  <c r="AI42" i="141"/>
  <c r="AR6" i="141"/>
  <c r="G35" i="141"/>
  <c r="A55" i="141"/>
  <c r="G13" i="141"/>
  <c r="G38" i="141"/>
  <c r="BD44" i="141"/>
  <c r="AP15" i="141"/>
  <c r="F47" i="141"/>
  <c r="C26" i="141"/>
  <c r="R13" i="141"/>
  <c r="AP10" i="141"/>
  <c r="AU42" i="141"/>
  <c r="P17" i="141"/>
  <c r="BD5" i="141"/>
  <c r="X28" i="141"/>
  <c r="AV19" i="141"/>
  <c r="AZ22" i="141"/>
  <c r="Q16" i="141"/>
  <c r="L8" i="141"/>
  <c r="BE35" i="141"/>
  <c r="AU6" i="141"/>
  <c r="I39" i="141"/>
  <c r="E43" i="141"/>
  <c r="D56" i="141"/>
  <c r="AM6" i="141"/>
  <c r="Y23" i="141"/>
  <c r="BJ27" i="141"/>
  <c r="AU21" i="141"/>
  <c r="I37" i="141"/>
  <c r="AV35" i="141"/>
  <c r="F19" i="141"/>
  <c r="AG11" i="141"/>
  <c r="L51" i="141"/>
  <c r="AI52" i="141"/>
  <c r="E10" i="141"/>
  <c r="C45" i="141"/>
  <c r="AU44" i="141"/>
  <c r="M32" i="141"/>
  <c r="AT32" i="141"/>
  <c r="I35" i="141"/>
  <c r="AH35" i="141"/>
  <c r="AM13" i="141"/>
  <c r="N7" i="141"/>
  <c r="A6" i="141"/>
  <c r="N48" i="141"/>
  <c r="AA39" i="141"/>
  <c r="AF25" i="141"/>
  <c r="AJ45" i="141"/>
  <c r="BJ52" i="141"/>
  <c r="D22" i="141"/>
  <c r="AD22" i="141"/>
  <c r="AE21" i="141"/>
  <c r="AR27" i="141"/>
  <c r="Q38" i="141"/>
  <c r="BL8" i="141"/>
  <c r="J32" i="141"/>
  <c r="A13" i="141"/>
  <c r="A17" i="141"/>
  <c r="BC32" i="141"/>
  <c r="BE33" i="141"/>
  <c r="AL51" i="141"/>
  <c r="AT38" i="141"/>
  <c r="AJ40" i="141"/>
  <c r="G21" i="141"/>
  <c r="N23" i="141"/>
  <c r="BF27" i="141"/>
  <c r="AD11" i="141"/>
  <c r="Y20" i="141"/>
  <c r="BA44" i="141"/>
  <c r="AX9" i="141"/>
  <c r="AX42" i="141"/>
  <c r="AU10" i="141"/>
  <c r="BG41" i="141"/>
  <c r="AZ47" i="141"/>
  <c r="AM24" i="141"/>
  <c r="AF19" i="141"/>
  <c r="BA31" i="141"/>
  <c r="BG23" i="141"/>
  <c r="S10" i="141"/>
  <c r="BE39" i="141"/>
  <c r="B6" i="141"/>
  <c r="G31" i="141"/>
  <c r="AQ38" i="141"/>
  <c r="U45" i="141"/>
  <c r="AR39" i="141"/>
  <c r="BK8" i="141"/>
  <c r="BG16" i="141"/>
  <c r="X40" i="141"/>
  <c r="AC13" i="141"/>
  <c r="H54" i="141"/>
  <c r="AG7" i="141"/>
  <c r="AU23" i="141"/>
  <c r="Z52" i="141"/>
  <c r="BG11" i="141"/>
  <c r="E13" i="141"/>
  <c r="AA45" i="141"/>
  <c r="AX40" i="141"/>
  <c r="P24" i="141"/>
  <c r="AE28" i="141"/>
  <c r="AZ20" i="141"/>
  <c r="Z49" i="141"/>
  <c r="P6" i="141"/>
  <c r="A11" i="141"/>
  <c r="AW15" i="141"/>
  <c r="X37" i="141"/>
  <c r="AD21" i="141"/>
  <c r="R42" i="141"/>
  <c r="BI35" i="141"/>
  <c r="AB14" i="141"/>
  <c r="AH28" i="141"/>
  <c r="R6" i="141"/>
  <c r="AS16" i="141"/>
  <c r="AU47" i="141"/>
  <c r="E55" i="141"/>
  <c r="F56" i="141"/>
  <c r="AX52" i="141"/>
  <c r="P11" i="141"/>
  <c r="AI15" i="141"/>
  <c r="BH14" i="141"/>
  <c r="AO21" i="141"/>
  <c r="AL16" i="141"/>
  <c r="AV49" i="141"/>
  <c r="AG32" i="141"/>
  <c r="AA26" i="141"/>
  <c r="J49" i="141"/>
  <c r="W38" i="141"/>
  <c r="BJ54" i="141"/>
  <c r="AA38" i="141"/>
  <c r="AH25" i="141"/>
  <c r="AQ45" i="141"/>
  <c r="P48" i="141"/>
  <c r="AF45" i="141"/>
  <c r="K11" i="141"/>
  <c r="BF7" i="141"/>
  <c r="AJ44" i="141"/>
  <c r="AL41" i="141"/>
  <c r="BE12" i="141"/>
  <c r="AF21" i="141"/>
  <c r="AU37" i="141"/>
  <c r="Q32" i="141"/>
  <c r="AC40" i="141"/>
  <c r="Y43" i="141"/>
  <c r="W36" i="141"/>
  <c r="AO54" i="141"/>
  <c r="AM7" i="141"/>
  <c r="P29" i="141"/>
  <c r="AM23" i="141"/>
  <c r="BL36" i="141"/>
  <c r="AP49" i="141"/>
  <c r="F37" i="141"/>
  <c r="P16" i="141"/>
  <c r="Y27" i="141"/>
  <c r="AF16" i="141"/>
  <c r="S39" i="141"/>
  <c r="T28" i="141"/>
  <c r="AN42" i="141"/>
  <c r="BA6" i="141"/>
  <c r="BG4" i="141"/>
  <c r="T50" i="141"/>
  <c r="AR16" i="141"/>
  <c r="BF53" i="141"/>
  <c r="J35" i="141"/>
  <c r="AI33" i="141"/>
  <c r="AP56" i="141"/>
  <c r="AT33" i="141"/>
  <c r="BD10" i="141"/>
  <c r="BJ44" i="141"/>
  <c r="BA15" i="141"/>
  <c r="AN35" i="141"/>
  <c r="Q4" i="141"/>
  <c r="BG25" i="141"/>
  <c r="X46" i="141"/>
  <c r="AZ12" i="141"/>
  <c r="AV11" i="141"/>
  <c r="BM24" i="141"/>
  <c r="AA41" i="141"/>
  <c r="K13" i="141"/>
  <c r="BI15" i="141"/>
  <c r="BI44" i="141"/>
  <c r="Y54" i="141"/>
  <c r="AW13" i="141"/>
  <c r="Z10" i="141"/>
  <c r="BF43" i="141"/>
  <c r="AT8" i="141"/>
  <c r="AN52" i="141"/>
  <c r="BE15" i="141"/>
  <c r="N41" i="141"/>
  <c r="AX21" i="141"/>
  <c r="U40" i="141"/>
  <c r="BA19" i="141"/>
  <c r="BM47" i="141"/>
  <c r="AB46" i="141"/>
  <c r="BH27" i="141"/>
  <c r="Y13" i="141"/>
  <c r="AZ46" i="141"/>
  <c r="BA41" i="141"/>
  <c r="AJ39" i="141"/>
  <c r="BM35" i="141"/>
  <c r="AZ23" i="141"/>
  <c r="B35" i="141"/>
  <c r="Z19" i="141"/>
  <c r="AS55" i="141"/>
  <c r="AB9" i="141"/>
  <c r="W29" i="141"/>
  <c r="BL37" i="141"/>
  <c r="U47" i="141"/>
  <c r="K44" i="141"/>
  <c r="S14" i="141"/>
  <c r="K43" i="141"/>
  <c r="P45" i="141"/>
  <c r="AW12" i="141"/>
  <c r="C12" i="141"/>
  <c r="P19" i="141"/>
  <c r="AB29" i="141"/>
  <c r="BB51" i="141"/>
  <c r="C38" i="141"/>
  <c r="AZ43" i="141"/>
  <c r="BM17" i="141"/>
  <c r="AK41" i="141"/>
  <c r="AS10" i="141"/>
  <c r="AP26" i="141"/>
  <c r="B23" i="141"/>
  <c r="M56" i="141"/>
  <c r="AV16" i="141"/>
  <c r="AZ8" i="141"/>
  <c r="Y37" i="141"/>
  <c r="N38" i="141"/>
  <c r="AE37" i="141"/>
  <c r="AS46" i="141"/>
  <c r="A47" i="141"/>
  <c r="AB23" i="141"/>
  <c r="BD33" i="141"/>
  <c r="AD29" i="141"/>
  <c r="X51" i="141"/>
  <c r="H8" i="141"/>
  <c r="F48" i="141"/>
  <c r="AY27" i="141"/>
  <c r="L48" i="141"/>
  <c r="B49" i="141"/>
  <c r="AD45" i="141"/>
  <c r="AR8" i="141"/>
  <c r="BM56" i="141"/>
  <c r="L19" i="141"/>
  <c r="K45" i="141"/>
  <c r="AR12" i="141"/>
  <c r="AO18" i="141"/>
  <c r="AY34" i="141"/>
  <c r="AX41" i="141"/>
  <c r="BI40" i="141"/>
  <c r="Q28" i="141"/>
  <c r="X8" i="141"/>
  <c r="N34" i="141"/>
  <c r="AO37" i="141"/>
  <c r="W35" i="141"/>
  <c r="AX16" i="141"/>
  <c r="BA28" i="141"/>
  <c r="I15" i="141"/>
  <c r="AP45" i="141"/>
  <c r="X53" i="141"/>
  <c r="BC39" i="141"/>
  <c r="BG50" i="141"/>
  <c r="BA26" i="141"/>
  <c r="AR14" i="141"/>
  <c r="M34" i="141"/>
  <c r="AA17" i="141"/>
  <c r="AI32" i="141"/>
  <c r="AK16" i="141"/>
  <c r="AY30" i="141"/>
  <c r="AP21" i="141"/>
  <c r="BJ36" i="141"/>
  <c r="BG32" i="141"/>
  <c r="F9" i="141"/>
  <c r="G7" i="141"/>
  <c r="U24" i="141"/>
  <c r="BE32" i="141"/>
  <c r="AS42" i="141"/>
  <c r="Y18" i="141"/>
  <c r="W6" i="141"/>
  <c r="AT14" i="141"/>
  <c r="BH38" i="141"/>
  <c r="AC9" i="141"/>
  <c r="D28" i="141"/>
  <c r="D39" i="141"/>
  <c r="N32" i="141"/>
  <c r="BL26" i="141"/>
  <c r="AC30" i="141"/>
  <c r="AH4" i="141"/>
  <c r="M11" i="141"/>
  <c r="C9" i="141"/>
  <c r="AT50" i="141"/>
  <c r="A28" i="141"/>
  <c r="AR47" i="141"/>
  <c r="AE13" i="141"/>
  <c r="AK50" i="141"/>
  <c r="AQ26" i="141"/>
  <c r="BF22" i="141"/>
  <c r="AE11" i="141"/>
  <c r="BB4" i="141"/>
  <c r="S26" i="141"/>
  <c r="BK5" i="141"/>
  <c r="BI6" i="141"/>
  <c r="AS40" i="141"/>
  <c r="AD34" i="141"/>
  <c r="M42" i="141"/>
  <c r="BK56" i="141"/>
  <c r="AU48" i="141"/>
  <c r="AD30" i="141"/>
  <c r="M6" i="141"/>
  <c r="AB6" i="141"/>
  <c r="D51" i="141"/>
  <c r="BJ53" i="141"/>
  <c r="AB32" i="141"/>
  <c r="AO56" i="141"/>
  <c r="AS54" i="141"/>
  <c r="G5" i="141"/>
  <c r="I13" i="141"/>
  <c r="AE10" i="141"/>
  <c r="U52" i="141"/>
  <c r="B48" i="141"/>
  <c r="H30" i="141"/>
  <c r="H20" i="141"/>
  <c r="X55" i="141"/>
  <c r="AZ29" i="141"/>
  <c r="R12" i="141"/>
  <c r="E25" i="141"/>
  <c r="K10" i="141"/>
  <c r="V11" i="141"/>
  <c r="O27" i="141"/>
  <c r="U39" i="141"/>
  <c r="Y42" i="141"/>
  <c r="AB37" i="141"/>
  <c r="AV25" i="141"/>
  <c r="R47" i="141"/>
  <c r="M22" i="141"/>
  <c r="P35" i="141"/>
  <c r="AH52" i="141"/>
  <c r="J6" i="141"/>
  <c r="AC56" i="141"/>
  <c r="Y35" i="141"/>
  <c r="C14" i="141"/>
  <c r="U35" i="141"/>
  <c r="BI48" i="141"/>
  <c r="AS41" i="141"/>
  <c r="AQ14" i="141"/>
  <c r="Y38" i="141"/>
  <c r="Q14" i="141"/>
  <c r="AL23" i="141"/>
  <c r="BJ6" i="141"/>
  <c r="AR43" i="141"/>
  <c r="O40" i="141"/>
  <c r="BK39" i="141"/>
  <c r="N47" i="141"/>
  <c r="AW9" i="141"/>
  <c r="Z17" i="141"/>
  <c r="BF23" i="141"/>
  <c r="AS49" i="141"/>
  <c r="AU12" i="141"/>
  <c r="AG35" i="141"/>
  <c r="AE38" i="141"/>
  <c r="I49" i="141"/>
  <c r="E33" i="141"/>
  <c r="AL37" i="141"/>
  <c r="BI34" i="141"/>
  <c r="R56" i="141"/>
  <c r="BM34" i="141"/>
  <c r="D13" i="141"/>
  <c r="AG22" i="141"/>
  <c r="AG49" i="141"/>
  <c r="AK13" i="141"/>
  <c r="AR40" i="141"/>
  <c r="AF28" i="141"/>
  <c r="W30" i="141"/>
  <c r="AN54" i="141"/>
  <c r="R55" i="141"/>
  <c r="Q22" i="141"/>
  <c r="F30" i="141"/>
  <c r="H26" i="141"/>
  <c r="AQ30" i="141"/>
  <c r="BE55" i="141"/>
  <c r="X45" i="141"/>
  <c r="AK24" i="141"/>
  <c r="AU55" i="141"/>
  <c r="AY23" i="141"/>
  <c r="W18" i="141"/>
  <c r="C11" i="141"/>
  <c r="BI25" i="141"/>
  <c r="E44" i="141"/>
  <c r="AM55" i="141"/>
  <c r="AX13" i="141"/>
  <c r="BF45" i="141"/>
  <c r="BD54" i="141"/>
  <c r="BJ56" i="141"/>
  <c r="F20" i="141"/>
  <c r="V41" i="141"/>
  <c r="I14" i="141"/>
  <c r="AS38" i="141"/>
  <c r="I4" i="141"/>
  <c r="AT25" i="141"/>
  <c r="F14" i="141"/>
  <c r="BL6" i="141"/>
  <c r="E50" i="141"/>
  <c r="V56" i="141"/>
  <c r="BK38" i="141"/>
  <c r="X9" i="141"/>
  <c r="AT20" i="141"/>
  <c r="AO10" i="141"/>
  <c r="AJ28" i="141"/>
  <c r="AG30" i="141"/>
  <c r="AW17" i="141"/>
  <c r="Y32" i="141"/>
  <c r="BD22" i="141"/>
  <c r="AI26" i="141"/>
  <c r="U50" i="141"/>
  <c r="Z38" i="141"/>
  <c r="E15" i="141"/>
  <c r="AE27" i="141"/>
  <c r="AA5" i="141"/>
  <c r="AM40" i="141"/>
  <c r="AP28" i="141"/>
  <c r="AG46" i="141"/>
  <c r="Z23" i="141"/>
  <c r="AW10" i="141"/>
  <c r="AO29" i="141"/>
  <c r="BG37" i="141"/>
  <c r="BG53" i="141"/>
  <c r="AT27" i="141"/>
  <c r="AD49" i="141"/>
  <c r="AD41" i="141"/>
  <c r="BL32" i="141"/>
  <c r="O25" i="141"/>
  <c r="AY33" i="141"/>
  <c r="T23" i="141"/>
  <c r="E17" i="141"/>
  <c r="B30" i="141"/>
  <c r="AZ10" i="141"/>
  <c r="BE31" i="141"/>
  <c r="Q39" i="141"/>
  <c r="AH39" i="141"/>
  <c r="AA55" i="141"/>
  <c r="BK24" i="141"/>
  <c r="Z11" i="141"/>
  <c r="G43" i="141"/>
  <c r="N44" i="141"/>
  <c r="BL48" i="141"/>
  <c r="N46" i="141"/>
  <c r="G54" i="141"/>
  <c r="K40" i="141"/>
  <c r="T42" i="141"/>
  <c r="AH41" i="141"/>
  <c r="G15" i="141"/>
  <c r="U7" i="141"/>
  <c r="AQ10" i="141"/>
  <c r="AE14" i="141"/>
  <c r="L31" i="141"/>
  <c r="J34" i="141"/>
  <c r="AA8" i="141"/>
  <c r="O46" i="141"/>
  <c r="AR37" i="141"/>
  <c r="AV54" i="141"/>
  <c r="AK40" i="141"/>
  <c r="BA32" i="141"/>
  <c r="D38" i="141"/>
  <c r="Y40" i="141"/>
  <c r="AN22" i="141"/>
  <c r="T34" i="141"/>
  <c r="AV27" i="141"/>
  <c r="W56" i="141"/>
  <c r="C24" i="141"/>
  <c r="AM39" i="141"/>
  <c r="BM22" i="141"/>
  <c r="AM53" i="141"/>
  <c r="AW37" i="141"/>
  <c r="AD36" i="141"/>
  <c r="BA48" i="141"/>
  <c r="BA21" i="141"/>
  <c r="BJ46" i="141"/>
  <c r="BM15" i="141"/>
  <c r="AT55" i="141"/>
  <c r="L5" i="141"/>
  <c r="AJ34" i="141"/>
  <c r="BJ45" i="141"/>
  <c r="AL24" i="141"/>
  <c r="AF43" i="141"/>
  <c r="J54" i="141"/>
  <c r="AI23" i="141"/>
  <c r="AN53" i="141"/>
  <c r="Q29" i="141"/>
  <c r="R52" i="141"/>
  <c r="BI43" i="141"/>
  <c r="Y31" i="141"/>
  <c r="AX4" i="141"/>
  <c r="D37" i="141"/>
  <c r="V5" i="141"/>
  <c r="A16" i="141"/>
  <c r="AF47" i="141"/>
  <c r="AR19" i="141"/>
  <c r="BK16" i="141"/>
  <c r="Q40" i="141"/>
  <c r="BE27" i="141"/>
  <c r="BC11" i="141"/>
  <c r="BM14" i="141"/>
  <c r="AI53" i="141"/>
  <c r="O32" i="141"/>
  <c r="C50" i="141"/>
  <c r="AU15" i="141"/>
  <c r="AW50" i="141"/>
  <c r="AD8" i="141"/>
  <c r="N11" i="141"/>
  <c r="BK30" i="141"/>
  <c r="I48" i="141"/>
  <c r="X23" i="141"/>
  <c r="X32" i="141"/>
  <c r="AJ15" i="141"/>
  <c r="AE45" i="141"/>
  <c r="AV28" i="141"/>
  <c r="AF46" i="141"/>
  <c r="AT52" i="141"/>
  <c r="AI16" i="141"/>
  <c r="AY47" i="141"/>
  <c r="O47" i="141"/>
  <c r="M41" i="141"/>
  <c r="V52" i="141"/>
  <c r="BL35" i="141"/>
  <c r="AN38" i="141"/>
  <c r="BA8" i="141"/>
  <c r="AY25" i="141"/>
  <c r="Z31" i="141"/>
  <c r="AB16" i="141"/>
  <c r="N26" i="141"/>
  <c r="AK5" i="141"/>
  <c r="BE36" i="141"/>
  <c r="BD24" i="141"/>
  <c r="BM42" i="141"/>
  <c r="Y9" i="141"/>
  <c r="F25" i="141"/>
  <c r="V16" i="141"/>
  <c r="M26" i="141"/>
  <c r="W25" i="141"/>
  <c r="AA53" i="141"/>
  <c r="S54" i="141"/>
  <c r="AE15" i="141"/>
  <c r="AM5" i="141"/>
  <c r="AV20" i="141"/>
  <c r="AB11" i="141"/>
  <c r="BH4" i="141"/>
  <c r="AX12" i="141"/>
  <c r="A15" i="141"/>
  <c r="AW45" i="141"/>
  <c r="AT41" i="141"/>
  <c r="Q18" i="141"/>
  <c r="AF33" i="141"/>
  <c r="BF37" i="141"/>
  <c r="E40" i="141"/>
  <c r="AL8" i="141"/>
  <c r="J33" i="141"/>
  <c r="AY36" i="141"/>
  <c r="I51" i="141"/>
  <c r="S41" i="141"/>
  <c r="I26" i="141"/>
  <c r="BJ38" i="141"/>
  <c r="BG52" i="141"/>
  <c r="BA52" i="141"/>
  <c r="V10" i="141"/>
  <c r="AD47" i="141"/>
  <c r="I54" i="141"/>
  <c r="AS13" i="141"/>
  <c r="BB33" i="141"/>
  <c r="J51" i="141"/>
  <c r="AO38" i="141"/>
  <c r="AQ7" i="141"/>
  <c r="A5" i="141"/>
  <c r="AS4" i="141"/>
  <c r="AR18" i="141"/>
  <c r="N53" i="141"/>
  <c r="BG43" i="141"/>
  <c r="AF52" i="141"/>
  <c r="V20" i="141"/>
  <c r="AD18" i="141"/>
  <c r="AA24" i="141"/>
  <c r="B19" i="141"/>
  <c r="AC41" i="141"/>
  <c r="P50" i="141"/>
  <c r="AP34" i="141"/>
  <c r="Q26" i="141"/>
  <c r="BA13" i="141"/>
  <c r="Q35" i="141"/>
  <c r="AQ24" i="141"/>
  <c r="N50" i="141"/>
  <c r="BA50" i="141"/>
  <c r="P52" i="141"/>
  <c r="P47" i="141"/>
  <c r="AH26" i="141"/>
  <c r="BF41" i="141"/>
  <c r="BM39" i="141"/>
  <c r="AY18" i="141"/>
  <c r="AM21" i="141"/>
  <c r="BA43" i="141"/>
  <c r="C7" i="141"/>
  <c r="AA20" i="141"/>
  <c r="AJ5" i="141"/>
  <c r="BL49" i="141"/>
  <c r="AZ25" i="141"/>
  <c r="K52" i="141"/>
  <c r="N33" i="141"/>
  <c r="AO36" i="141"/>
  <c r="M37" i="141"/>
  <c r="AE55" i="141"/>
  <c r="AB21" i="141"/>
  <c r="G30" i="141"/>
  <c r="AL56" i="141"/>
  <c r="W52" i="141"/>
  <c r="BA7" i="141"/>
  <c r="AR52" i="141"/>
  <c r="BD36" i="141"/>
  <c r="AI39" i="141"/>
  <c r="AY6" i="141"/>
  <c r="BB34" i="141"/>
  <c r="N13" i="141"/>
  <c r="BH53" i="141"/>
  <c r="O53" i="141"/>
  <c r="F49" i="141"/>
  <c r="J4" i="141"/>
  <c r="AQ18" i="141"/>
  <c r="BL13" i="141"/>
  <c r="U54" i="141"/>
  <c r="AJ48" i="141"/>
  <c r="I50" i="141"/>
  <c r="AC39" i="141"/>
  <c r="AI51" i="141"/>
  <c r="B40" i="141"/>
  <c r="AW11" i="141"/>
  <c r="B3" i="141"/>
  <c r="AB4" i="141"/>
  <c r="AT36" i="141"/>
  <c r="BD27" i="141"/>
  <c r="AV34" i="141"/>
  <c r="G52" i="141"/>
  <c r="G26" i="141"/>
  <c r="F46" i="141"/>
  <c r="K27" i="141"/>
  <c r="BI11" i="141"/>
  <c r="AF7" i="141"/>
  <c r="K37" i="141"/>
  <c r="T18" i="141"/>
  <c r="BA51" i="141"/>
  <c r="AC47" i="141"/>
  <c r="AX49" i="141"/>
  <c r="BH51" i="141"/>
  <c r="W19" i="141"/>
  <c r="X36" i="141"/>
  <c r="AL35" i="141"/>
  <c r="BD55" i="141"/>
  <c r="AN10" i="141"/>
  <c r="AD33" i="141"/>
  <c r="AM51" i="141"/>
  <c r="AV18" i="141"/>
  <c r="AW24" i="141"/>
  <c r="V27" i="141"/>
  <c r="U6" i="141"/>
  <c r="AU27" i="141"/>
  <c r="J9" i="141"/>
  <c r="AL9" i="141"/>
  <c r="AM54" i="141"/>
  <c r="AF38" i="141"/>
  <c r="AG8" i="141"/>
  <c r="AL50" i="141"/>
  <c r="AP46" i="141"/>
  <c r="BL54" i="141"/>
  <c r="AX10" i="141"/>
  <c r="AH27" i="141"/>
  <c r="AK8" i="141"/>
  <c r="C46" i="141"/>
  <c r="L43" i="141"/>
  <c r="AP50" i="141"/>
  <c r="U14" i="141"/>
  <c r="AM49" i="141"/>
  <c r="Y26" i="141"/>
  <c r="BG8" i="141"/>
  <c r="AG6" i="141"/>
  <c r="B55" i="141"/>
  <c r="AT47" i="141"/>
  <c r="BD50" i="141"/>
  <c r="O23" i="141"/>
  <c r="A27" i="141"/>
  <c r="BI45" i="141"/>
  <c r="AM30" i="141"/>
  <c r="E6" i="141"/>
  <c r="AJ22" i="141"/>
  <c r="AI5" i="141"/>
  <c r="X38" i="141"/>
  <c r="M23" i="141"/>
  <c r="AL13" i="141"/>
  <c r="AN48" i="141"/>
  <c r="BE9" i="141"/>
  <c r="L30" i="141"/>
  <c r="BA35" i="141"/>
  <c r="AP23" i="141"/>
  <c r="E53" i="141"/>
  <c r="Z29" i="141"/>
  <c r="AB55" i="141"/>
  <c r="AK35" i="141"/>
  <c r="C42" i="141"/>
  <c r="M47" i="141"/>
  <c r="AK6" i="141"/>
  <c r="AJ18" i="141"/>
  <c r="L44" i="141"/>
  <c r="AT30" i="141"/>
  <c r="D26" i="141"/>
  <c r="I25" i="141"/>
  <c r="C34" i="141"/>
  <c r="L14" i="141"/>
  <c r="AV30" i="141"/>
  <c r="J18" i="141"/>
  <c r="AG51" i="141"/>
  <c r="BK49" i="141"/>
  <c r="S35" i="141"/>
  <c r="AS53" i="141"/>
  <c r="H39" i="141"/>
  <c r="BM20" i="141"/>
  <c r="Q21" i="141"/>
  <c r="BK13" i="141"/>
  <c r="BA45" i="141"/>
  <c r="BL34" i="141"/>
  <c r="BK4" i="141"/>
  <c r="U18" i="141"/>
  <c r="D46" i="141"/>
  <c r="BH21" i="141"/>
  <c r="X21" i="141"/>
  <c r="AX44" i="141"/>
  <c r="X31" i="141"/>
  <c r="BD18" i="141"/>
  <c r="BM31" i="141"/>
  <c r="AV51" i="141"/>
  <c r="AA42" i="141"/>
  <c r="AZ5" i="141"/>
  <c r="BM44" i="141"/>
  <c r="V34" i="141"/>
  <c r="A51" i="141"/>
  <c r="O36" i="141"/>
  <c r="F50" i="141"/>
  <c r="W54" i="141"/>
  <c r="BC23" i="141"/>
  <c r="T55" i="141"/>
  <c r="BC16" i="141"/>
  <c r="AP13" i="141"/>
  <c r="AM11" i="141"/>
  <c r="Y49" i="141"/>
  <c r="AZ30" i="141"/>
  <c r="Y56" i="141"/>
  <c r="M38" i="141"/>
  <c r="AR50" i="141"/>
  <c r="T24" i="141"/>
  <c r="BG13" i="141"/>
  <c r="B47" i="141"/>
  <c r="W55" i="141"/>
  <c r="L45" i="141"/>
  <c r="AH40" i="141"/>
  <c r="H43" i="141"/>
  <c r="A7" i="141"/>
  <c r="I36" i="141"/>
  <c r="AR23" i="141"/>
  <c r="AW25" i="141"/>
  <c r="AC43" i="141"/>
  <c r="AR32" i="141"/>
  <c r="AU20" i="141"/>
  <c r="AR5" i="141"/>
  <c r="AF22" i="141"/>
  <c r="BA20" i="141"/>
  <c r="AA11" i="141"/>
  <c r="R37" i="141"/>
  <c r="AU34" i="141"/>
  <c r="AM25" i="141"/>
  <c r="AE41" i="141"/>
  <c r="BG45" i="141"/>
  <c r="BA49" i="141"/>
  <c r="I8" i="141"/>
  <c r="H53" i="141"/>
  <c r="N55" i="141"/>
  <c r="C17" i="141"/>
  <c r="AZ52" i="141"/>
  <c r="AN49" i="141"/>
  <c r="G51" i="141"/>
  <c r="L42" i="141"/>
  <c r="S30" i="141"/>
  <c r="BF32" i="141"/>
  <c r="AU54" i="141"/>
  <c r="BD11" i="141"/>
  <c r="BH55" i="141"/>
  <c r="T51" i="141"/>
  <c r="BM18" i="141"/>
  <c r="AC6" i="141"/>
  <c r="AL33" i="141"/>
  <c r="AX47" i="141"/>
  <c r="BB36" i="141"/>
  <c r="BI7" i="141"/>
  <c r="K47" i="141"/>
  <c r="AH29" i="141"/>
  <c r="Z55" i="141"/>
  <c r="AC55" i="141"/>
  <c r="AK34" i="141"/>
  <c r="AL28" i="141"/>
  <c r="Q37" i="141"/>
  <c r="AI36" i="141"/>
  <c r="B53" i="141"/>
  <c r="V6" i="141"/>
  <c r="S49" i="141"/>
  <c r="K24" i="141"/>
  <c r="AS22" i="141"/>
  <c r="G24" i="141"/>
  <c r="O39" i="141"/>
  <c r="AS28" i="141"/>
  <c r="A38" i="141"/>
  <c r="AY51" i="141"/>
  <c r="S29" i="141"/>
  <c r="AF34" i="141"/>
  <c r="BH24" i="141"/>
  <c r="BM49" i="141"/>
  <c r="AJ14" i="141"/>
  <c r="K38" i="141"/>
  <c r="AH43" i="141"/>
  <c r="C30" i="141"/>
  <c r="P31" i="141"/>
  <c r="I45" i="141"/>
  <c r="AK51" i="141"/>
  <c r="AA50" i="141"/>
  <c r="AV39" i="141"/>
  <c r="BD17" i="141"/>
  <c r="AU52" i="141"/>
  <c r="BL15" i="141"/>
  <c r="U19" i="141"/>
  <c r="P12" i="141"/>
  <c r="AS21" i="141"/>
  <c r="AJ16" i="141"/>
  <c r="BK40" i="141"/>
  <c r="I47" i="141"/>
  <c r="AN24" i="141"/>
  <c r="J22" i="141"/>
  <c r="D52" i="141"/>
  <c r="AF48" i="141"/>
  <c r="AY24" i="141"/>
  <c r="AO50" i="141"/>
  <c r="AW19" i="141"/>
  <c r="BL31" i="141"/>
  <c r="AX11" i="141"/>
  <c r="S56" i="141"/>
  <c r="BF54" i="141"/>
  <c r="AI19" i="141"/>
  <c r="AR7" i="141"/>
  <c r="AB20" i="141"/>
  <c r="S46" i="141"/>
  <c r="AT44" i="141"/>
  <c r="BJ17" i="141"/>
  <c r="AT9" i="141"/>
  <c r="AP25" i="141"/>
  <c r="BK23" i="141"/>
  <c r="AT16" i="141"/>
  <c r="U10" i="141"/>
  <c r="BF30" i="141"/>
  <c r="P21" i="141"/>
  <c r="AT43" i="141"/>
  <c r="BB16" i="141"/>
  <c r="BJ40" i="141"/>
  <c r="Z7" i="141"/>
  <c r="V19" i="141"/>
  <c r="AO19" i="141"/>
  <c r="BB28" i="141"/>
  <c r="AE24" i="141"/>
  <c r="AY43" i="141"/>
  <c r="AQ23" i="141"/>
  <c r="M49" i="141"/>
  <c r="AC25" i="141"/>
  <c r="BK27" i="141"/>
  <c r="AU43" i="141"/>
  <c r="AV31" i="141"/>
  <c r="L38" i="141"/>
  <c r="BG14" i="141"/>
  <c r="O45" i="141"/>
  <c r="D30" i="141"/>
  <c r="V30" i="141"/>
  <c r="BG20" i="141"/>
  <c r="D11" i="141"/>
  <c r="K35" i="141"/>
  <c r="AA25" i="141"/>
  <c r="BC28" i="141"/>
  <c r="V8" i="141"/>
  <c r="AT56" i="141"/>
  <c r="BL12" i="141"/>
  <c r="BB17" i="141"/>
  <c r="Z13" i="141"/>
  <c r="BB32" i="141"/>
  <c r="M18" i="141"/>
  <c r="BC12" i="141"/>
  <c r="AC48" i="141"/>
  <c r="AE50" i="141"/>
  <c r="AC17" i="141"/>
  <c r="BK17" i="141"/>
  <c r="AR33" i="141"/>
  <c r="A25" i="141"/>
  <c r="AU26" i="141"/>
  <c r="M52" i="141"/>
  <c r="BE22" i="141"/>
  <c r="AZ24" i="141"/>
  <c r="AP52" i="141"/>
  <c r="AA29" i="141"/>
  <c r="BF4" i="141"/>
  <c r="A35" i="141"/>
  <c r="A9" i="141"/>
  <c r="H14" i="141"/>
  <c r="AP51" i="141"/>
  <c r="AD27" i="141"/>
  <c r="AB22" i="141"/>
  <c r="AU11" i="141"/>
  <c r="BG22" i="141"/>
  <c r="BC40" i="141"/>
  <c r="BA12" i="141"/>
  <c r="AD6" i="141"/>
  <c r="AW42" i="141"/>
  <c r="I16" i="141"/>
  <c r="AT40" i="141"/>
  <c r="L21" i="141"/>
  <c r="AD53" i="141"/>
  <c r="BH33" i="141"/>
  <c r="F39" i="141"/>
  <c r="B36" i="141"/>
  <c r="BK14" i="141"/>
  <c r="BJ51" i="141"/>
  <c r="G28" i="141"/>
  <c r="BK34" i="141"/>
  <c r="BB42" i="141"/>
  <c r="AX39" i="141"/>
  <c r="AY54" i="141"/>
  <c r="BI18" i="141"/>
  <c r="S22" i="141"/>
  <c r="BF20" i="141"/>
  <c r="AV24" i="141"/>
  <c r="T31" i="141"/>
  <c r="BA46" i="141"/>
  <c r="BA53" i="141"/>
  <c r="BC48" i="141"/>
  <c r="AR34" i="141"/>
  <c r="M12" i="141"/>
  <c r="B8" i="141"/>
  <c r="C15" i="141"/>
  <c r="AL45" i="141"/>
  <c r="AB19" i="141"/>
  <c r="BB19" i="141"/>
  <c r="AV55" i="141"/>
  <c r="V15" i="141"/>
  <c r="AC44" i="141"/>
  <c r="AA28" i="141"/>
  <c r="AH10" i="141"/>
  <c r="I24" i="141"/>
  <c r="AM19" i="141"/>
  <c r="AE54" i="141"/>
  <c r="AX35" i="141"/>
  <c r="AV26" i="141"/>
  <c r="C4" i="141"/>
  <c r="AQ51" i="141"/>
  <c r="AZ4" i="141"/>
  <c r="BL51" i="141"/>
  <c r="N24" i="141"/>
  <c r="AK42" i="141"/>
  <c r="U38" i="141"/>
  <c r="BB46" i="141"/>
  <c r="J8" i="141"/>
  <c r="AM32" i="141"/>
  <c r="S48" i="141"/>
  <c r="BB12" i="141"/>
  <c r="X50" i="141"/>
  <c r="BL52" i="141"/>
  <c r="BF11" i="141"/>
  <c r="BE54" i="141"/>
  <c r="L9" i="141"/>
  <c r="W20" i="141"/>
  <c r="AS31" i="141"/>
  <c r="AE39" i="141"/>
  <c r="AI20" i="141"/>
  <c r="AE52" i="141"/>
  <c r="AD14" i="141"/>
  <c r="BK43" i="141"/>
  <c r="O17" i="141"/>
  <c r="BG55" i="141"/>
  <c r="BD13" i="141"/>
  <c r="BA29" i="141"/>
  <c r="AK15" i="141"/>
  <c r="AP55" i="141"/>
  <c r="C27" i="141"/>
  <c r="BL43" i="141"/>
  <c r="AT29" i="141"/>
  <c r="L17" i="141"/>
  <c r="BM37" i="141"/>
  <c r="F40" i="141"/>
  <c r="AU28" i="141"/>
  <c r="BM11" i="141"/>
  <c r="AF49" i="141"/>
  <c r="AN19" i="141"/>
  <c r="AG24" i="141"/>
  <c r="AJ23" i="141"/>
  <c r="I33" i="141"/>
  <c r="BJ14" i="141"/>
  <c r="S17" i="141"/>
  <c r="BJ30" i="141"/>
  <c r="H28" i="141"/>
  <c r="G27" i="141"/>
  <c r="BF46" i="141"/>
  <c r="AL10" i="141"/>
  <c r="Y34" i="141"/>
  <c r="K17" i="141"/>
  <c r="AF53" i="141"/>
  <c r="W22" i="141"/>
  <c r="BJ20" i="141"/>
  <c r="BH19" i="141"/>
  <c r="AL29" i="141"/>
  <c r="AS47" i="141"/>
  <c r="U30" i="141"/>
  <c r="V55" i="141"/>
  <c r="BH12" i="141"/>
  <c r="AP31" i="141"/>
  <c r="K20" i="141"/>
  <c r="V29" i="141"/>
  <c r="AK37" i="141"/>
  <c r="AB41" i="141"/>
  <c r="AO25" i="141"/>
  <c r="BD51" i="141"/>
  <c r="AM17" i="141"/>
  <c r="X26" i="141"/>
  <c r="Y14" i="141"/>
  <c r="E20" i="141"/>
  <c r="AH32" i="141"/>
  <c r="U41" i="141"/>
  <c r="BH5" i="141"/>
  <c r="AR42" i="141"/>
  <c r="BD45" i="141"/>
  <c r="A19" i="141"/>
  <c r="BM8" i="141"/>
  <c r="AB35" i="141"/>
  <c r="I17" i="141"/>
  <c r="AW41" i="141"/>
  <c r="AG17" i="141"/>
  <c r="AJ31" i="141"/>
  <c r="AH46" i="141"/>
  <c r="BB53" i="141"/>
  <c r="BD26" i="141"/>
  <c r="F15" i="141"/>
  <c r="P42" i="141"/>
  <c r="AK36" i="141"/>
  <c r="B54" i="141"/>
  <c r="AI44" i="141"/>
  <c r="AJ42" i="141"/>
  <c r="S16" i="141"/>
  <c r="J7" i="141"/>
  <c r="AI50" i="141"/>
  <c r="AA40" i="141"/>
  <c r="AR29" i="141"/>
  <c r="F6" i="141"/>
  <c r="AL46" i="141"/>
  <c r="Q20" i="141"/>
  <c r="X42" i="141"/>
  <c r="AO17" i="141"/>
  <c r="AI35" i="141"/>
  <c r="N25" i="141"/>
  <c r="Y22" i="141"/>
  <c r="AW34" i="141"/>
  <c r="AU18" i="141"/>
  <c r="K21" i="141"/>
  <c r="V18" i="141"/>
  <c r="H44" i="141"/>
  <c r="BH37" i="141"/>
  <c r="AN36" i="141"/>
  <c r="AC34" i="141"/>
  <c r="C33" i="141"/>
  <c r="C19" i="141"/>
  <c r="L22" i="141"/>
  <c r="Y50" i="141"/>
  <c r="D14" i="141"/>
  <c r="AI37" i="141"/>
  <c r="AL34" i="141"/>
  <c r="AE19" i="141"/>
  <c r="A36" i="141"/>
  <c r="BI24" i="141"/>
  <c r="AE34" i="141"/>
  <c r="H49" i="141"/>
  <c r="BE50" i="141"/>
  <c r="E27" i="141"/>
  <c r="AD48" i="141"/>
  <c r="BA10" i="141"/>
  <c r="AN17" i="141"/>
  <c r="AL7" i="141"/>
  <c r="BA42" i="141"/>
  <c r="X47" i="141"/>
  <c r="Z18" i="141"/>
  <c r="AV53" i="141"/>
  <c r="AJ9" i="141"/>
  <c r="N14" i="141"/>
  <c r="K19" i="141"/>
  <c r="AK17" i="141"/>
  <c r="F27" i="141"/>
  <c r="BE53" i="141"/>
  <c r="S31" i="141"/>
  <c r="AT23" i="141"/>
  <c r="BF14" i="141"/>
  <c r="AP41" i="141"/>
  <c r="AL39" i="141"/>
  <c r="AD52" i="141"/>
  <c r="AU49" i="141"/>
  <c r="BM52" i="141"/>
  <c r="Z36" i="141"/>
  <c r="AG5" i="141"/>
  <c r="A42" i="141"/>
  <c r="BI51" i="141"/>
  <c r="AN56" i="141"/>
  <c r="B28" i="141"/>
  <c r="BJ50" i="141"/>
  <c r="A10" i="141"/>
  <c r="AG26" i="141"/>
  <c r="H10" i="141"/>
  <c r="W10" i="141"/>
  <c r="M30" i="141"/>
  <c r="BC53" i="141"/>
  <c r="BI28" i="141"/>
  <c r="AT12" i="141"/>
  <c r="Z35" i="141"/>
  <c r="S34" i="141"/>
  <c r="AT31" i="141"/>
  <c r="O49" i="141"/>
  <c r="AD56" i="141"/>
  <c r="BI22" i="141"/>
  <c r="AO5" i="141"/>
  <c r="AG9" i="141"/>
  <c r="AW35" i="141"/>
  <c r="F45" i="141"/>
  <c r="P46" i="141"/>
  <c r="BD46" i="141"/>
  <c r="L46" i="141"/>
  <c r="N17" i="141"/>
  <c r="BJ12" i="141"/>
  <c r="AG13" i="141"/>
  <c r="AG21" i="141"/>
  <c r="R14" i="141"/>
  <c r="AD5" i="141"/>
  <c r="BJ26" i="141"/>
  <c r="Y21" i="141"/>
  <c r="AJ38" i="141"/>
  <c r="AZ55" i="141"/>
  <c r="BJ15" i="141"/>
  <c r="BM41" i="141"/>
  <c r="N45" i="141"/>
  <c r="R21" i="141"/>
  <c r="BA14" i="141"/>
  <c r="BM43" i="141"/>
  <c r="BA56" i="141"/>
  <c r="BE51" i="141"/>
  <c r="BJ4" i="141"/>
  <c r="AD42" i="141"/>
  <c r="BE34" i="141"/>
  <c r="AH45" i="141"/>
  <c r="X16" i="141"/>
  <c r="BE56" i="141"/>
  <c r="G20" i="141"/>
  <c r="AH31" i="141"/>
  <c r="G17" i="141"/>
  <c r="L47" i="141"/>
  <c r="W24" i="141"/>
  <c r="V36" i="141"/>
  <c r="AR54" i="141"/>
  <c r="BF52" i="141"/>
  <c r="AK38" i="141"/>
  <c r="AU30" i="141"/>
  <c r="AB40" i="141"/>
  <c r="BF8" i="141"/>
  <c r="G33" i="141"/>
  <c r="A32" i="141"/>
  <c r="BC56" i="141"/>
  <c r="AW16" i="141"/>
  <c r="Q42" i="141"/>
  <c r="T9" i="141"/>
  <c r="AB5" i="141"/>
  <c r="N37" i="141"/>
  <c r="AC45" i="141"/>
  <c r="BB24" i="141"/>
  <c r="AZ40" i="141"/>
  <c r="O41" i="141"/>
  <c r="N52" i="141"/>
  <c r="AA21" i="141"/>
  <c r="BI9" i="141"/>
  <c r="AW39" i="141"/>
  <c r="R28" i="141"/>
  <c r="P9" i="141"/>
  <c r="AP7" i="141"/>
  <c r="AX26" i="141"/>
  <c r="BL56" i="141"/>
  <c r="BL21" i="141"/>
  <c r="AG55" i="141"/>
  <c r="BK53" i="141"/>
  <c r="Y10" i="141"/>
  <c r="BF50" i="141"/>
  <c r="L7" i="141"/>
  <c r="AY15" i="141"/>
  <c r="BH39" i="141"/>
  <c r="Z25" i="141"/>
  <c r="X10" i="141"/>
  <c r="J15" i="141"/>
  <c r="I22" i="141"/>
  <c r="J37" i="141"/>
  <c r="AW44" i="141"/>
  <c r="AY22" i="141"/>
  <c r="O8" i="141"/>
  <c r="R51" i="141"/>
  <c r="V26" i="141"/>
  <c r="AD20" i="141"/>
  <c r="AS39" i="141"/>
  <c r="BA39" i="141"/>
  <c r="AC52" i="141"/>
  <c r="F33" i="141"/>
  <c r="AE4" i="141"/>
  <c r="S51" i="141"/>
  <c r="AK44" i="141"/>
  <c r="AJ7" i="141"/>
  <c r="D44" i="141"/>
  <c r="BJ39" i="141"/>
  <c r="M13" i="141"/>
  <c r="AW20" i="141"/>
  <c r="BC4" i="141"/>
  <c r="AV9" i="141"/>
  <c r="AU29" i="141"/>
  <c r="AS17" i="141"/>
  <c r="Z22" i="141"/>
  <c r="P13" i="141"/>
  <c r="Y17" i="141"/>
  <c r="BM9" i="141"/>
  <c r="Z45" i="141"/>
  <c r="BG42" i="141"/>
  <c r="AA10" i="141"/>
  <c r="BC7" i="141"/>
  <c r="AC27" i="141"/>
  <c r="BH49" i="141"/>
  <c r="BD7" i="141"/>
  <c r="AQ55" i="141"/>
  <c r="BD6" i="141"/>
  <c r="T20" i="141"/>
  <c r="AJ10" i="141"/>
  <c r="AH23" i="141"/>
  <c r="AM18" i="141"/>
  <c r="AF13" i="141"/>
  <c r="AH42" i="141"/>
  <c r="BF24" i="141"/>
  <c r="AQ41" i="141"/>
  <c r="BA38" i="141"/>
  <c r="X20" i="141"/>
  <c r="H51" i="141"/>
  <c r="H5" i="141"/>
  <c r="E46" i="141"/>
  <c r="AS30" i="141"/>
  <c r="BI52" i="141"/>
  <c r="I38" i="141"/>
  <c r="AQ36" i="141"/>
  <c r="L29" i="141"/>
  <c r="P43" i="141"/>
  <c r="AM9" i="141"/>
  <c r="X15" i="141"/>
  <c r="BA40" i="141"/>
  <c r="AN44" i="141"/>
  <c r="L52" i="141"/>
  <c r="AS32" i="141"/>
  <c r="BL38" i="141"/>
  <c r="Q9" i="141"/>
  <c r="BM38" i="141"/>
  <c r="AT7" i="141"/>
  <c r="E54" i="141"/>
  <c r="AE9" i="141"/>
  <c r="AH13" i="141"/>
  <c r="AT17" i="141"/>
  <c r="I43" i="141"/>
  <c r="G36" i="141"/>
  <c r="AI46" i="141"/>
  <c r="Z42" i="141"/>
  <c r="BC49" i="141"/>
  <c r="AF23" i="141"/>
  <c r="U43" i="141"/>
  <c r="BE4" i="141"/>
  <c r="BM32" i="141"/>
  <c r="AC35" i="141"/>
  <c r="AL32" i="141"/>
  <c r="T4" i="141"/>
  <c r="AW14" i="141"/>
  <c r="Q49" i="141"/>
  <c r="P5" i="141"/>
  <c r="AC18" i="141"/>
  <c r="AJ25" i="141"/>
  <c r="AY8" i="141"/>
  <c r="BB21" i="141"/>
  <c r="BC20" i="141"/>
  <c r="AY31" i="141"/>
  <c r="AL40" i="141"/>
  <c r="BH47" i="141"/>
  <c r="BG35" i="141"/>
  <c r="Q33" i="141"/>
  <c r="AV40" i="141"/>
  <c r="AV46" i="141"/>
  <c r="B52" i="141"/>
  <c r="V50" i="141"/>
  <c r="BG39" i="141"/>
  <c r="BL53" i="141"/>
  <c r="A24" i="141"/>
  <c r="AM20" i="141"/>
  <c r="C35" i="141"/>
  <c r="AK23" i="141"/>
  <c r="M7" i="141"/>
  <c r="BI33" i="141"/>
  <c r="AG52" i="141"/>
  <c r="AR44" i="141"/>
  <c r="AM15" i="141"/>
  <c r="K16" i="141"/>
  <c r="BI23" i="141"/>
  <c r="X19" i="141"/>
  <c r="AW7" i="141"/>
  <c r="AS12" i="141"/>
  <c r="R17" i="141"/>
  <c r="O26" i="141"/>
  <c r="AZ18" i="141"/>
  <c r="AR25" i="141"/>
  <c r="AF27" i="141"/>
  <c r="AX17" i="141"/>
  <c r="N18" i="141"/>
  <c r="AX37" i="141"/>
  <c r="BM5" i="141"/>
  <c r="BC29" i="141"/>
  <c r="BC18" i="141"/>
  <c r="AJ47" i="141"/>
  <c r="K41" i="141"/>
  <c r="R43" i="141"/>
  <c r="AK54" i="141"/>
  <c r="Y47" i="141"/>
  <c r="AL42" i="141"/>
  <c r="P32" i="141"/>
  <c r="AO51" i="141"/>
  <c r="L25" i="141"/>
  <c r="BE46" i="141"/>
  <c r="W48" i="141"/>
  <c r="AA6" i="141"/>
  <c r="X30" i="141"/>
  <c r="BD42" i="141"/>
  <c r="J29" i="141"/>
  <c r="BK28" i="141"/>
  <c r="BB55" i="141"/>
  <c r="AK33" i="141"/>
  <c r="BK33" i="141"/>
  <c r="U46" i="141"/>
  <c r="AL14" i="141"/>
  <c r="BB14" i="141"/>
  <c r="R20" i="141"/>
  <c r="E14" i="141"/>
  <c r="AR55" i="141"/>
  <c r="AA14" i="141"/>
  <c r="Y52" i="141"/>
  <c r="BB15" i="141"/>
  <c r="K39" i="141"/>
  <c r="O4" i="141"/>
  <c r="BG17" i="141"/>
  <c r="AD37" i="141"/>
  <c r="O15" i="141"/>
  <c r="BK31" i="141"/>
  <c r="AV56" i="141"/>
  <c r="O21" i="141"/>
  <c r="M36" i="141"/>
  <c r="BH45" i="141"/>
  <c r="AL55" i="141"/>
  <c r="V23" i="141"/>
  <c r="L16" i="141"/>
  <c r="BB8" i="141"/>
  <c r="AB42" i="141"/>
  <c r="C40" i="141"/>
  <c r="O12" i="141"/>
  <c r="BF48" i="141"/>
  <c r="J31" i="141"/>
  <c r="D50" i="141"/>
  <c r="H13" i="141"/>
  <c r="O20" i="141"/>
  <c r="X54" i="141"/>
  <c r="AA44" i="141"/>
  <c r="BB29" i="141"/>
  <c r="R41" i="141"/>
  <c r="AH50" i="141"/>
  <c r="D10" i="141"/>
  <c r="N22" i="141"/>
  <c r="AI6" i="141"/>
  <c r="Y45" i="141"/>
  <c r="BF36" i="141"/>
  <c r="AH21" i="141"/>
  <c r="AT10" i="141"/>
  <c r="R38" i="141"/>
  <c r="AN26" i="141"/>
  <c r="AF50" i="141"/>
  <c r="BJ41" i="141"/>
  <c r="AG48" i="141"/>
  <c r="AL36" i="141"/>
  <c r="G49" i="141"/>
  <c r="R35" i="141"/>
  <c r="BG28" i="141"/>
  <c r="A44" i="141"/>
  <c r="AG54" i="141"/>
  <c r="AI45" i="141"/>
  <c r="AO34" i="141"/>
  <c r="AD28" i="141"/>
  <c r="BA9" i="141"/>
  <c r="AX22" i="141"/>
  <c r="M25" i="141"/>
  <c r="Q50" i="141"/>
  <c r="Y51" i="141"/>
  <c r="AL31" i="141"/>
  <c r="K9" i="141"/>
  <c r="BE47" i="141"/>
  <c r="AW54" i="141"/>
  <c r="W21" i="141"/>
  <c r="BK10" i="141"/>
  <c r="BD37" i="141"/>
  <c r="T30" i="141"/>
  <c r="Q41" i="141"/>
  <c r="B25" i="141"/>
  <c r="Y25" i="141"/>
  <c r="BG51" i="141"/>
  <c r="AK48" i="141"/>
  <c r="Y11" i="141"/>
  <c r="AJ13" i="141"/>
  <c r="BI5" i="141"/>
  <c r="AX15" i="141"/>
  <c r="BI42" i="141"/>
  <c r="BM30" i="141"/>
  <c r="O50" i="141"/>
  <c r="AZ14" i="141"/>
  <c r="Q52" i="141"/>
  <c r="AE51" i="141"/>
  <c r="BL44" i="141"/>
  <c r="BF5" i="141"/>
  <c r="AC32" i="141"/>
  <c r="BF6" i="141"/>
  <c r="BC46" i="141"/>
  <c r="BE48" i="141"/>
  <c r="B12" i="141"/>
  <c r="F52" i="141"/>
  <c r="AF35" i="141"/>
  <c r="W12" i="141"/>
  <c r="AF11" i="141"/>
  <c r="S43" i="141"/>
  <c r="J40" i="141"/>
  <c r="AS8" i="141"/>
  <c r="L33" i="141"/>
  <c r="AS14" i="141"/>
  <c r="Z51" i="141"/>
  <c r="BL11" i="141"/>
  <c r="AQ40" i="141"/>
  <c r="I41" i="141"/>
  <c r="AZ16" i="141"/>
  <c r="F28" i="141"/>
  <c r="AR28" i="141"/>
  <c r="AT15" i="141"/>
  <c r="AL53" i="141"/>
  <c r="BF56" i="141"/>
  <c r="AR22" i="141"/>
  <c r="BH48" i="141"/>
  <c r="AE29" i="141"/>
  <c r="BM13" i="141"/>
  <c r="AK25" i="141"/>
  <c r="S50" i="141"/>
  <c r="AX45" i="141"/>
  <c r="BH20" i="141"/>
  <c r="AU33" i="141"/>
  <c r="F12" i="141"/>
  <c r="AG34" i="141"/>
  <c r="W23" i="141"/>
  <c r="AX46" i="141"/>
  <c r="AS44" i="141"/>
  <c r="BM10" i="141"/>
  <c r="AL4" i="141"/>
  <c r="A26" i="141"/>
  <c r="AK18" i="141"/>
  <c r="BI39" i="141"/>
  <c r="F17" i="141"/>
  <c r="AX19" i="141"/>
  <c r="B26" i="141"/>
  <c r="V13" i="141"/>
  <c r="AL22" i="141"/>
  <c r="P33" i="141"/>
  <c r="AB53" i="141"/>
  <c r="BL22" i="141"/>
  <c r="Q36" i="141"/>
  <c r="AI49" i="141"/>
  <c r="BG54" i="141"/>
  <c r="B7" i="141"/>
  <c r="AC38" i="141"/>
  <c r="AV52" i="141"/>
  <c r="BJ8" i="141"/>
  <c r="L49" i="141"/>
  <c r="C39" i="141"/>
  <c r="BF49" i="141"/>
  <c r="AH44" i="141"/>
  <c r="AP39" i="141"/>
  <c r="B56" i="141"/>
  <c r="AO48" i="141"/>
  <c r="BF34" i="141"/>
  <c r="BH46" i="141"/>
  <c r="W11" i="141"/>
  <c r="AE26" i="141"/>
  <c r="B18" i="141"/>
  <c r="AA43" i="141"/>
  <c r="BI32" i="141"/>
  <c r="U15" i="141"/>
  <c r="AD35" i="141"/>
  <c r="V32" i="141"/>
  <c r="AN7" i="141"/>
  <c r="AT6" i="141"/>
  <c r="Y12" i="141"/>
  <c r="AQ15" i="141"/>
  <c r="E24" i="141"/>
  <c r="H18" i="141"/>
  <c r="AX31" i="141"/>
  <c r="AO28" i="141"/>
  <c r="BL46" i="141"/>
  <c r="E52" i="141"/>
  <c r="K8" i="141"/>
  <c r="AU4" i="141"/>
  <c r="AZ53" i="141"/>
  <c r="Y41" i="141"/>
  <c r="AG53" i="141"/>
  <c r="AI47" i="141"/>
  <c r="AY16" i="141"/>
  <c r="Q31" i="141"/>
  <c r="AB10" i="141"/>
  <c r="AL17" i="141"/>
  <c r="AN37" i="141"/>
  <c r="O6" i="141"/>
  <c r="AS27" i="141"/>
  <c r="I20" i="141"/>
  <c r="BJ22" i="141"/>
  <c r="BB48" i="141"/>
  <c r="AN11" i="141"/>
  <c r="AE25" i="141"/>
  <c r="AJ35" i="141"/>
  <c r="AQ13" i="141"/>
  <c r="AV45" i="141"/>
  <c r="O10" i="141"/>
  <c r="Q24" i="141"/>
  <c r="B27" i="141"/>
  <c r="BK26" i="141"/>
  <c r="D12" i="141"/>
  <c r="BM48" i="141"/>
  <c r="C18" i="141"/>
  <c r="I34" i="141"/>
  <c r="AS34" i="141"/>
  <c r="M14" i="141"/>
  <c r="AY52" i="141"/>
  <c r="AX34" i="141"/>
  <c r="T45" i="141"/>
  <c r="AB36" i="141"/>
  <c r="AN6" i="141"/>
  <c r="T56" i="141"/>
  <c r="AI31" i="141"/>
  <c r="AC33" i="141"/>
  <c r="AE35" i="141"/>
  <c r="AP47" i="141"/>
  <c r="B41" i="141"/>
  <c r="AR4" i="141"/>
  <c r="C25" i="141"/>
  <c r="AO20" i="141"/>
  <c r="D42" i="141"/>
  <c r="AJ6" i="141"/>
  <c r="AH22" i="141"/>
  <c r="AL27" i="141"/>
  <c r="Q7" i="141"/>
  <c r="P51" i="141"/>
  <c r="E8" i="141"/>
  <c r="AJ41" i="141"/>
  <c r="AF32" i="141"/>
</calcChain>
</file>

<file path=xl/sharedStrings.xml><?xml version="1.0" encoding="utf-8"?>
<sst xmlns="http://schemas.openxmlformats.org/spreadsheetml/2006/main" count="500" uniqueCount="459">
  <si>
    <t>000b00000053656c656374696f6e33000006aa03041f000020030000000b000000ffff000006aa0304011000300300000008000000070000007a3536345f62000006aa0304040000200300000008000000080000004b4f44595452410006aa03041e00002003000000020000000100000006aa030405000020030000000b000</t>
  </si>
  <si>
    <t>000ffff000006aa0304060000200100000008000000050000004e4f4e450000000006aa03040f000020030000000b0000000000000006aa030413000020030000000b0000000000000006aa03041700002003000000020000000300000006aa0304190000200100000008000000e709000053656c6563742074686520f7e5e3</t>
  </si>
  <si>
    <t>e920f0fae5f0e9ed2032305ff1ea20ebec20e4f0ebf1e9ed20e1e7e522ec20f9ec20e4eef9f720e4e9f9f8e0ece92c2032355ff1ea20e4e4f9f7f2e5fa20e4e9f9e9f8e5fa20f9ec20fae5f9e1e920e9f9f8e0ec20e1e7e522ec2c20323231305fe4f9f7f2e5fa20e9f9e9f8e5fa20f9ec20e4eef9f720e1e4e5ef20eef0e9e</t>
  </si>
  <si>
    <t>5fa2c203538385fe4f9f7f2e5fa20fae5f9e1e920e9f9f8e0ec20e1eef7f8f7f2e9ef20e1e7e522ec2c2035303538325ff1ea20ebe5ec20e4ece5e5e0e5fa20e1f2ece9ed20e9f9f8e0ece9e9ed20ecfae5f9e1e920e7e5f52c2032365ff1ea20e4e4f9f7f2e5fa20e4f4e9f0f0f1e9e5fa20f9ec20fae5f9e1e920e9f9f8e0</t>
  </si>
  <si>
    <t>ec20e1e7e522ec2e200d0a41646420323231335fe4f9f7f2e5fa20f4e9f0f0f1e9e5fa20e1e7e522ec20f9ec20e4eef9f720e4e9f9f8e0ece9202d20e1eef0e9e5fa2c20323231325fe4f9f7f2e5fa20f4e9f0f0f1e9e5fa20e1e7e522ec20f9ec20e4eef9f720e4e9f9f8e0ece9202d20e1e0e222e72c2032375ff1ea20e4f</t>
  </si>
  <si>
    <t>9f7f2e5fa20e4e0e7f8e5fa20f9ec20fae5f9e1e920e9f9f8e0ec20e1e7e522ec2c2035303537305ff1ea20e4f4e9f7e3e5f0e5fa20f9ec20fae5f9e1e920e9f9f8e0ec20e1e1f0f7e9ed20e1e7e522ec2c203532325ff4e9f7e3e5f0e5fa20e4eeeef9ece420e1e1f0f7e9ed20e1e7e522ec2c20313532325ff4e9f7e3e5f0</t>
  </si>
  <si>
    <t>e5fa20e4eeeef9ece420e1e1f0f7e9ed20e1e7e522ec2d20e1272e200d0a416464203435325ff4e9f7e3e5f0e5fa20e1f0f7e9ed20e9f9f8e0ece9e9ed20e1e1f0f7e9ed20e6f8e9ed20e5e1f9ece5e7e5fa2c2035303730305ff1ea20ebec20e4e0f9f8e0e920e4e9f9e9f820f9f0faf0e520fae5f9e1e920e9f9f8e0ec20e</t>
  </si>
  <si>
    <t>cfae5f9e1e920e7e5f52c203434395fe0f9f8e0e920e1eee822e720e5e1eee822e920eee1f0f7e9ed20e9f9f8e02720ecfae522e72028ebe5ecec20f4eeec22e4292c203335305fe0f9f8e0e920ecf7e5e7e5fa20f9ec20e9f6e5e0f0e9ed20e9f9f8e0ece9e9ed202d20f0fae5f0e920ecee22f12c2035303539375ff1ea20</t>
  </si>
  <si>
    <t>ebec20e4f9f7f2e5fa20fae522e920e1f7f8f0e5fa20e4f9f7f2e420e1e7e522ec2e200d0a4164642035303539335ff1ea20ebec20e4e7e6f7e5fa20fae522e920e1eef0e9e5fa20e6f8e5fa20ece02df1e7e9f8e5fa2c203532305ff0ebf1e920e1f0f720e9f9f8e0ec20e1e7e522ec2028f8e6f8e1e5fa292c20353039303</t>
  </si>
  <si>
    <t>15ff1ea20f9e5e5e920e0e5f4f6e9e5fa20e5f2fae9e3e9e5fa20e1e7e522ec202d20ebe5ecec20f9ec20e1f0f7e9ed2c20373538365fe4e5ef2028f9ec20fae522e92920e1e7e1f8e5fa20e1f0e5fa2028e1e7e522ec292deee2e6f820f2f1f7e92c203538375ff8e5e5e7e9ed20f9ece020e7e5ecf7e520f2ec20e4e5ef20</t>
  </si>
  <si>
    <t>e1e7e12720e1f0e5fa202d20eefae5ea20e0e227203538362c20373538325fe4ece5e5e0e5fa20e1f2ece9ed20e9f9f8e0ece9e9ed20ecfae522e72deee2e6f820f2f1f7e92e200d0a41646420373538395fe4e7e6f7e5fa20f4e9f0f0f1e9e5fa20f9ec20fae522e920e1eef0e9e5fa20e6f8e5fa20e1e7e522ec2df2f1f7e</t>
  </si>
  <si>
    <t>92c2034373833385fe4e7e6f7e5fa20f4e9f0f0f1e9e5fa20f9ec20e4eee2e6f820e4f2f1f7e920e1eef0e9e5fa20e6f8e5fa20e1fa22e02c20373833325fe4e7e6f7e5fa20f9ec20fae522e920e1e0e222e720f1e7e9f8e5fa20e6f8e5fa2df2f1f7e92c2034373839365ff0ebf1e9ed20e1f9f7ec20f9e4e5f0f4f7e520f2</t>
  </si>
  <si>
    <t>22e920fa22e72d20f2f1f7e92c20393833325fe4f4f8f9e920eee7e9f8e9ed20f2ec20e4f9f7f2e5fa20e1e0e222e720f9ec20e4eee2e6f820e4f2f1f7e920e1e7e522ec2e200d0a41646420373537305ff4e9f7e3e5f0e5fa20fae522e920e1e1f0f7e9ed20e1e7e522ec202d20eee2e6f820f2f1f7e92c20373730305fe0f</t>
  </si>
  <si>
    <t>9f8e0e920e9f9e9f820ecfae5f9e1e920e7e5f520f9f0faef20e4eee2e6f820e4f2f1f7e92c2032333539375ff7f8f0e5fa20e4f9f7f2e420e1e7e522ec202d20e7e12720e1e9e8e5e720f0e5f1e8f8e52c2032333539335feef0e9e5fa20e6f8e5fa20ece02df1e7e9f8e5fa202d20e7e12720e1e9e8e5e720f0e5f1e8f8e5</t>
  </si>
  <si>
    <t>2c2032333930305ff9e5e5e920e0e5f4f6e9e5fa20e5f2fae9e3e9e5fa20e1e7e522ec202d20e7e12720e1e9e8e5e720f0e5f1e8f8e52c20363538365fe4e5ef20e1e7e1f8e5fa20e1f0e5fa20e1e7e522ec20f9ec20e4eef9f7e9f2e9ed20e4eee5f1e3e9e9ed2e200d0a41646420363538325fe4ece5e5e0e5fa20e1f2ece</t>
  </si>
  <si>
    <t>9ed20e9f9f8e0ece9e9ed20ecfae522e720f9ec20e4eef9f7e9f2e9ed20e4eee5f1e3e9e9ed2c20363538395fe4e7e6f7e5fa20f9ec20e4eef9f7e9f2e9ed20e4eee5f1e3e9e9ed20e1eef0e9e5fa20f4e9f0f0f1e9e5fa20e6f8e5fa2c20363833325fe4e7e6f7e5fa20f9ec20e4eef9f7e9f2e9ed20e4eee5f1e3e9e9ed20</t>
  </si>
  <si>
    <t>e1e0e222e720f1e7e9f8e5fa20e6f8e5fa2c20363537305ff4e9f7e3e5f0e5fa20f9ec2020e4eef9f7e9f2e9ed20e4eee5f1e3e9e9ed20e1e1f0f7e9ed20e1e7e522ec2c20363730305fe0f9f8e0e920e9f9e9f820ecfae5f9e1e920e7e5f520f9f0faf0e520e4eef9f7e9f2e9ed20e4eee5f1e3e9e9ed2e200d0a416464203</t>
  </si>
  <si>
    <t>63539375fe4f9f7f2e5fa20f9ec20e4eef9f7e9f2e9ed20e4eee5f1e3e9e9ed20e1f7f8f0e5fa20e4f9f7f2e420e1e7e522ec2c20363539335fe4f9f7f2e5fa20f9ec20e4eef9f7e9f2e9ed20e4eee5f1e3e9e9ed20e1eef0e9e5fa20e6f8e5fa20ece02df1e7e9f8e5fa2c20363930305ff9e5e5e920e0e5f4f6e9e5fa20e5</t>
  </si>
  <si>
    <t>f2fae9e3e9e5fa20e1e7e522ec20f9ec20e4eef9f7e9f2e9ed20e4eee5f1e3e9e9ed2c2032383538365fe4e5ef20e1e7e12720e1f0e5fa20e1e7e522ec20f9ec20e9e7e9e3e9ed2c2032383538325fe4ece5e5e0e5fa20e1f2ece9ed20f9ec20e9e7e9e3e9ed2c20333538395fe4f9f7f2e5fa20fae522e920e1eef0e9e5fa2</t>
  </si>
  <si>
    <t>0e6f8e5fa202d20eef9f7e920e1e9fa2e200d0a41646420333833385fe4e7e6f7e5fa20f4e9f0f0f1e9e5fa20f9ec20fae522e920e1eef0e9e5fa20e6f8e5fa20e1fa22e02deef9f7e920e1e9fa2c20333833325fe4e7e6f7e5fa20fae522e920e1e0e222e720f1e7e9f8e5fa20e1e7e522ec2deef9f7e920e1e9fa2c203338</t>
  </si>
  <si>
    <t>39365fe4e7e6f7e5fa20fae522e920e1e0e222e720f1e7e9f8e5fa20e6f8e5fa20e1fa22e0202d20eef9f7e920e1e9fa2c2032383537305ff4e9f7e3e5f0e5fa20e4e9e7e9e3e9ed20e1e1f0f7e9ed20e1e7e522ec2c2032325ff1ea20e4f0ebf1e9ed20e1e7e522ec20f9ec20e4f1f7e8e5f820e4f4f8e8e920e4ece02de1f</t>
  </si>
  <si>
    <t>0f7e0e92c203532315ff0ebf1e9ed20e0e7f8e9ed20e1e7e522ec20f9ec20e1f0f720e9f9f8e0ec202d20e0e9e1e9f8e32e2041646420393538305ff8e5e5e7e9ed20f6e1e5f8e9ed20e1e4f9f720fae522e920e1e7e522ec202deeece02e200d0a000006aa03041800002003000000080000000802000043414c4c2058505f</t>
  </si>
  <si>
    <t>534c4c494d495428274b4f4459545241272c2753454c454354272c2027455832305c6e455832355c6e4558323231305c6e45583538385c6e455835303538325c6e455832365c6e4558323231335c6e4558323231325c6e455832375c6e455835303537305c6e45583532325c6e4558313532325c6e45583435325c6e4558353</t>
  </si>
  <si>
    <t>03730305c6e45583434395c6e45583335305c6e455835303539375c6e455835303539335c6e45583532305c6e455835303930315c6e45583735383627290a43414c4c2058505f534c4c494d495428274b4f4459545241272c27414444272c202745583538375c6e4558373538325c6e4558373538395c6e455834373833385c</t>
  </si>
  <si>
    <t>6e4558373833325c6e434434373839365c6e4558393833325c6e4558373537305c6e4558373730305c6e434432333539375c6e434432333539335c6e434432333930305c6e4558363538365c6e4558363538325c6e4558363538395c6e4558363833325c6e4558363537305c6e4558363730305c6e4558363539375c6e45583</t>
  </si>
  <si>
    <t>635393327290a43414c4c2058505f534c4c494d495428274b4f4459545241272c27414444272c20274558363930305c6e455832383538365c6e455832383538325c6e4558333538395c6e4558333833385c6e4558333833325c6e4558333839365c6e455832383537305c6e455832325c6e45583532315c6e45583935383027</t>
  </si>
  <si>
    <t>2900ffffffffffffffffffff000000000000000004200060ffffffff0000000006aa0000010000302300000008000000060000004564676533000000ffffffffffff36aa0000ffffff03034000000000000014000000456467654e6f6465353b456467654e6f64653b0036aa0000ffffff03034000000000000014000000456</t>
  </si>
  <si>
    <t>467654e6f6465343b456467654e6f64653b00ffffffff000000000000000004210060ffffffff0000000006aa00000100003023000000080000000a000000456467654e6f64653500000006aa0304011000300300000008000000070000007a3536345f62000006aa03043c00002003000100080000001600000053656c6563</t>
  </si>
  <si>
    <t>74696f6e353b53656c656374696f6e3b00000006aa030404000020010000000800000007000000f7e5e1e9e5fa000006aa03040200002003000000080000000b00000043554245535f4c495354000006aa030403000020030000000800000007000000f7e5e1e9e5fa000006aa03041e0000200300000003000000010000000</t>
  </si>
  <si>
    <t>6aa03044500002003000000080000000f000000464143552e4452494c4c49434f4e000006aa03040a0000200300030003000000d900400006aa03043f00002003000300030000000000000006aa03043b00002003000300030000000000000006aa03043a00002003000300030000000000000006aa03041100002003000000</t>
  </si>
  <si>
    <t>080000000f000000464d534844494d2e4355424c5354000006aa03044000002003000300030000000000000006aa03044100002003000300030000000000000006aa03040b00002003000300030000000000000006aa03040d00002003000300030000000000000006aa03044400002003000000080000000f000000464d534</t>
  </si>
  <si>
    <t>84445502e4355424c5354000006aa030443000020030000000800000010000000464143552e4c4f4e474c4142454c460006aa030442000020030000000800000010000000464143552e534852544c4142454c460006aa03041f00002000000000030000002700000006aa03042000002001000000030000002700000006aa03</t>
  </si>
  <si>
    <t>041b000020010000000200000000000000ffffffffffffffffffff0000000000000000000000210060ffffffff0000000006aa00000100003023000000080000000b00000053656c656374696f6e35000006aa03041f000020030000000b000000ffff000006aa0304011000300300000008000000070000007a3536345f620</t>
  </si>
  <si>
    <t>00006aa03040400002003000000080000000b00000043554245535f4c495354000006aa030405000020030000000b000000ffff000006aa0304060000200300000008000000050000004e4f4e450000000006aa030413000020030000000b0000000000000006aa03041900002003000000080000004c000000537461727420</t>
  </si>
  <si>
    <t>77697468207468652064656661756c7420f7e5e1e9e5fa2073656c656374696f6e2e0d0a4b6565702074686520f7e5e1e9e5fa20424b322d20faf0e5f2e5fa20f0e8e52e200006aa03041800002003000000080000005400000063616c6c2058505f53454c4556414c5541544528202743554245535f4c495354272c204e412</t>
  </si>
  <si>
    <t>0290a43414c4c2058505f534c4c494d4954282743554245535f4c495354272c274b454550272c2027424b32272900ffffffffffffffffffff000000000000000004210060ffffffff0000000006aa00000100003023000000080000000a000000456467654e6f64653400000006aa0304011000300300000008000000070000</t>
  </si>
  <si>
    <t>007a3536345f62000006aa03043c00002003000100080000001600000053656c656374696f6e343b53656c656374696f6e3b00000006aa030404000020010000000800000005000000e2f8f1e40000000006aa030402000020030000000800000007000000564552534941000006aa030403000020030000000800000005000</t>
  </si>
  <si>
    <t>000e2f8f1e40000000006aa03041e00002003000000030000000200000006aa03044500002003000000080000000f000000464156452e4452494c4c49434f4e000006aa03040a0000200300030003000000ee00400006aa03043f00002003000300030000000000000006aa03043b00002003000300030000000000000006aa</t>
  </si>
  <si>
    <t>03043a00002003000300030000000000000006aa03041100002003000000080000000c000000464d534844494d2e5645520006aa03044000002003000300030000000000000006aa03044100002003000300030000000000000006aa03040b00002003000300030000000000000006aa03040d0000200300030003000000000</t>
  </si>
  <si>
    <t>0000006aa03044400002003000000080000000c000000464d53484445502e5645520006aa030443000020030000000800000010000000464156452e4c4f4e474c4142454c460006aa030442000020030000000800000010000000464156452e534852544c4142454c460006aa03041f00002000000000030000000200000006</t>
  </si>
  <si>
    <t>aa03042000002001000000030000000200000006aa03041b000020010000000200000000000000ffffffffffffffffffff0000000000000000000000210060ffffffff0000000006aa00000100003023000000080000000b00000053656c656374696f6e34000006aa03041f000020030000000b000000ffff000006aa03040</t>
  </si>
  <si>
    <t>11000300300000008000000070000007a3536345f62000006aa030404000020030000000800000007000000564552534941000006aa030405000020030000000b000000ffff000006aa0304060000200300000008000000050000004e4f4e450000000006aa030413000020030000000b0000000000000006aa030419000020</t>
  </si>
  <si>
    <t>03000000080000004e00000053746172742077697468207468652064656661756c7420e2f8f1e42073656c656374696f6e2e0d0a4b6565702074686520e2f8f1e42056532e200d0a4164642074686520e2f8f1e420564d2e2000000006aa03041800002003000000080000007100000063616c6c2058505f53454c4556414c5</t>
  </si>
  <si>
    <t>5415445282027564552534941272c204e4120290a43414c4c2058505f534c4c494d49542827564552534941272c274b454550272c2027565327290a43414c4c2058505f534c4c494d49542827564552534941272c27414444272c2027564d272900000000ffffffffffffffffffff</t>
  </si>
  <si>
    <t>feff06000501020000000000000000000000000000000000000000000000000002200040ffffffff0000000006aa00000100003000000000080000000900000053656c6563746f720000000006aa030404000020030000000b0000000100000006aa03041700002013000100080000000a00000044617461437562653100000</t>
  </si>
  <si>
    <t>006aa0304030000200300000008000000080000004b4f44595452410006aa03040100002003000000030000000100000006aa030414000020000000000b00000001000000ffffffffffffffffffff</t>
  </si>
  <si>
    <t>_x0007_Q4_2012</t>
  </si>
  <si>
    <t>Q4_2012</t>
  </si>
  <si>
    <t>_x0007_2013-Q1</t>
  </si>
  <si>
    <t>Q1_2013</t>
  </si>
  <si>
    <t>_x0007_2013-Q2</t>
  </si>
  <si>
    <t>Q2_2013</t>
  </si>
  <si>
    <t>_x0007_2013-Q3</t>
  </si>
  <si>
    <t>Q3_2013</t>
  </si>
  <si>
    <t>_x0007_2013-Q4</t>
  </si>
  <si>
    <t>Q4_2013</t>
  </si>
  <si>
    <t>_x0007_Q3_2012</t>
  </si>
  <si>
    <t>Q3_2012</t>
  </si>
  <si>
    <t>_x0007_Q1_2012</t>
  </si>
  <si>
    <t>Q1_2012</t>
  </si>
  <si>
    <t>_x0007_2010-Q4</t>
  </si>
  <si>
    <t>Q4_2010</t>
  </si>
  <si>
    <t>#28570_פיקדונות היחידים בבנקים בחו"ל</t>
  </si>
  <si>
    <t>EX28570</t>
  </si>
  <si>
    <t>1350_אשראי לקוחות של יצואנים ישראליים - נתוני למ"ס</t>
  </si>
  <si>
    <t>EX350</t>
  </si>
  <si>
    <t>547838_החזקות פיננסיות של המגזר העסקי במניות זרות בת"א</t>
  </si>
  <si>
    <t>EX47838</t>
  </si>
  <si>
    <t>_x0007_2010-Q1</t>
  </si>
  <si>
    <t>Q1_2010</t>
  </si>
  <si>
    <t>,22_סך הנכסים בחו"ל של הסקטור הפרטי הלא-בנקאי</t>
  </si>
  <si>
    <t>3589_השקעות תו"י במניות זרות - משקי בית</t>
  </si>
  <si>
    <t>1342c20313938302d51332c20313938302d51322c20313938302d51312c20313937392d51342e200d0a0d0a52656d6f76652074686520e6eeef20323030392d51312c20323030392d51322c20323030392d51332c20323030392d51342e200d0a4164642074686520e6eeef2051335f323030382e200d0a4164642074686520</t>
  </si>
  <si>
    <t>/exprsprd/lzbdata.db</t>
  </si>
  <si>
    <t>/exprsprd/lzbprogs.db</t>
  </si>
  <si>
    <t>_x0007_2009-Q1</t>
  </si>
  <si>
    <t>Q1_2009</t>
  </si>
  <si>
    <t>_x0002_VM</t>
  </si>
  <si>
    <t>VM</t>
  </si>
  <si>
    <t>_x0007_Q3_2008</t>
  </si>
  <si>
    <t>Q3_2008</t>
  </si>
  <si>
    <t>_x0007_Q4_2008</t>
  </si>
  <si>
    <t>Q4_2008</t>
  </si>
  <si>
    <t>%2210_השקעות ישירות של המשק בהון מניות</t>
  </si>
  <si>
    <t>EX9580</t>
  </si>
  <si>
    <t>EX2210</t>
  </si>
  <si>
    <t>EX588</t>
  </si>
  <si>
    <t>.50582_סך כול הלוואות בעלים ישראליים לתושבי חוץ</t>
  </si>
  <si>
    <t>EX50582</t>
  </si>
  <si>
    <t>,26_סך ההשקעות הפיננסיות של תושבי ישראל בחו"ל</t>
  </si>
  <si>
    <t>EX26</t>
  </si>
  <si>
    <t>32213_השקעות פיננסיות בחו"ל של המשק הישראלי - במניות</t>
  </si>
  <si>
    <t>EX2213</t>
  </si>
  <si>
    <t>22212_השקעות פיננסיות בחו"ל של המשק הישראלי - באג"ח</t>
  </si>
  <si>
    <t>EX2212</t>
  </si>
  <si>
    <t>.50570_סך הפיקדונות של תושבי ישראל בבנקים בחו"ל</t>
  </si>
  <si>
    <t>EX50570</t>
  </si>
  <si>
    <t xml:space="preserve"> 522_פיקדונות הממשלה בבנקים בחו"ל</t>
  </si>
  <si>
    <t>EX522</t>
  </si>
  <si>
    <t>%1522_פיקדונות הממשלה בבנקים בחו"ל- ב'</t>
  </si>
  <si>
    <t>EX1522</t>
  </si>
  <si>
    <t>0452_פיקדונות בנקים ישראליים בבנקים זרים ובשלוחות</t>
  </si>
  <si>
    <t>EX452</t>
  </si>
  <si>
    <t>550700_סך כל האשראי הישיר שנתנו תושבי ישראל לתושבי חוץ</t>
  </si>
  <si>
    <t>EX50700</t>
  </si>
  <si>
    <t>6449_אשראי במט"ח ובמט"י מבנקים ישרא' לתו"ח (כולל פמל"ה)</t>
  </si>
  <si>
    <t>EX449</t>
  </si>
  <si>
    <t>*50597_סך כל השקעות תו"י בקרנות השקעה בחו"ל</t>
  </si>
  <si>
    <t>EX50597</t>
  </si>
  <si>
    <t>-50593_סך כל החזקות תו"י במניות זרות לא-סחירות</t>
  </si>
  <si>
    <t>EX50593</t>
  </si>
  <si>
    <t>450901_סך שווי אופציות ועתידיות בחו"ל - כולל של בנקים</t>
  </si>
  <si>
    <t>07586_הון (של תו"י) בחברות בנות (בחו"ל)-מגזר עסקי</t>
  </si>
  <si>
    <t>EX7586</t>
  </si>
  <si>
    <t>+7582_הלוואות בעלים ישראליים לתו"ח-מגזר עסקי</t>
  </si>
  <si>
    <t>EX7582</t>
  </si>
  <si>
    <t>37589_החזקות פיננסיות של תו"י במניות זרות בחו"ל-עסקי</t>
  </si>
  <si>
    <t>EX7589</t>
  </si>
  <si>
    <t>*7832_החזקות של תו"י באג"ח סחירות זרות-עסקי</t>
  </si>
  <si>
    <t>EX7832</t>
  </si>
  <si>
    <t>69832_הפרשי מחירים על השקעות באג"ח של המגזר העסקי בחו"ל</t>
  </si>
  <si>
    <t>EX9832</t>
  </si>
  <si>
    <t>+7570_פיקדונות תו"י בבנקים בחו"ל - מגזר עסקי</t>
  </si>
  <si>
    <t>EX7570</t>
  </si>
  <si>
    <t>EX6586</t>
  </si>
  <si>
    <t>EX6582</t>
  </si>
  <si>
    <t>EX6589</t>
  </si>
  <si>
    <t>EX6832</t>
  </si>
  <si>
    <t>EX6570</t>
  </si>
  <si>
    <t>EX6700</t>
  </si>
  <si>
    <t>EX6597</t>
  </si>
  <si>
    <t>EX6593</t>
  </si>
  <si>
    <t>EX6900</t>
  </si>
  <si>
    <t>#28586_הון בחב' בנות בחו"ל של יחידים</t>
  </si>
  <si>
    <t>EX28586</t>
  </si>
  <si>
    <t>_x001D_28582_הלוואות בעלים של יחידים</t>
  </si>
  <si>
    <t>EX28582</t>
  </si>
  <si>
    <t>EX3589</t>
  </si>
  <si>
    <t>,3832_החזקות תו"י באג"ח סחירות בחו"ל-משקי בית</t>
  </si>
  <si>
    <t>EX3832</t>
  </si>
  <si>
    <t>6.3.2</t>
  </si>
  <si>
    <t>XPQUERYDOC_0</t>
  </si>
  <si>
    <t>31312d51322c20323031312d51332c20323031312d51342e200d0a4164642074686520e6eeef20323031302d51342e200d0a4164642074686520e6eeef20323031312d51312e200d0a4164642074686520e6eeef20323031312d51322e200d0a4164642074686520e6eeef20323031312d51332e200d0a52656d6f766520746</t>
  </si>
  <si>
    <t>_x0007_2011-Q4</t>
  </si>
  <si>
    <t>Q4_2011</t>
  </si>
  <si>
    <t>_x0007_2011-Q3</t>
  </si>
  <si>
    <t>Q3_2011</t>
  </si>
  <si>
    <t>468652063686172616374657273202771272e202049676e6f7265206361706974616c697a6174696f6e2e205573652073686f72742064696d656e73696f6e206c6162656c732e0d0a52656d6f76652074686520e6eeef2051345f323030382c2051335f323030382e200d0a52656d6f76652074686520e6eeef20313939372d</t>
  </si>
  <si>
    <t>51342c20313939372d51332c20313939372d51322c20313939372d51312c20313939362d51342c20313939362d51332c20313939362d51322c20313939362d51312c20313939352d51342c20313939352d51332c20313939352d51322c20313939352d51312c20313939342d51342c20313939342d51332c20313939342d513</t>
  </si>
  <si>
    <t>22c20313939342d51312c20313939332d51342c20313939332d51332c20313939332d51322c20313939332d51312e200d0a52656d6f766520313939322d51342c20313939322d51332c20313939322d51322c20313939322d51312c20313939312d51342c20313939312d51332c20313939312d51322c20313939312d51312c</t>
  </si>
  <si>
    <t>20313939302d51342c20313939302d51332c20313939302d51322c20313939302d51312c20313938392d51342c20313938392d51332c20313938392d51322c20313938392d51312c20313938382d51342c20313938382d51332c20313938382d51322c20313938382d51312c20313938372d51342e200d0a52656d6f7665203</t>
  </si>
  <si>
    <t>13938372d51332c20313938372d51322c20313938372d51312c20313938362d51342c20313938362d51332c20313938362d51322c20313938362d51312c20313938352d51342c20313938352d51332c20313938352d51322c20313938352d51312c20313938342d51342c20313938342d51332c20313938342d51322c203139</t>
  </si>
  <si>
    <t>38342d51312c20313938332d51342c20313938332d51332c20313938332d51322c20313938332d51312c20313938322d51342c20313938322d51332e2052656d6f766520313938322d51322c20313938322d51312c20313938312d51342c20313938312d51332c20313938312d51322c20313938312d51312c20313938302d5</t>
  </si>
  <si>
    <t>_x0007_2010-Q2</t>
  </si>
  <si>
    <t>Q2_2010</t>
  </si>
  <si>
    <t>_x0007_2010-Q3</t>
  </si>
  <si>
    <t>Q3_2010</t>
  </si>
  <si>
    <t>fff0303400000000000000c00000045646765313b456467653b0036aa0000ffffff0303400000000000000c00000045646765323b456467653b0036aa0000ffffff0303400000000000000c00000045646765333b456467653b00ffffffff000000000000000004200060ffffffff0000000006aa0000010000302300000008</t>
  </si>
  <si>
    <t>000000060000004564676531000000ffffffffffff36aa0000ffffff03034000000000000014000000456467654e6f6465313b456467654e6f64653b0036aa0000ffffff03034000000000000014000000456467654e6f6465323b456467654e6f64653b00ffffffff000000000000000004210060ffffffff0000000006aa0</t>
  </si>
  <si>
    <t>_x0007_2009-Q2</t>
  </si>
  <si>
    <t>Q2_2009</t>
  </si>
  <si>
    <t>_x0007_2009-Q3</t>
  </si>
  <si>
    <t>Q3_2009</t>
  </si>
  <si>
    <t>_x0007_2009-Q4</t>
  </si>
  <si>
    <t>Q4_2009</t>
  </si>
  <si>
    <t>*25_סך ההשקעות הישירות של תושבי ישראל בחו"ל</t>
  </si>
  <si>
    <t>EX25</t>
  </si>
  <si>
    <t>EX20</t>
  </si>
  <si>
    <t>EX22</t>
  </si>
  <si>
    <t>%588_השקעות תושבי ישראל במקרקעין בחו"ל</t>
  </si>
  <si>
    <t>EX50901</t>
  </si>
  <si>
    <t>/exprsprd/lnhdata1.db</t>
  </si>
  <si>
    <t>/exprsfrz/lmzdata1.db</t>
  </si>
  <si>
    <t>/d2/ofa/users/z555_a.db</t>
  </si>
  <si>
    <t>/exprsprd/lnhprogs1.db</t>
  </si>
  <si>
    <t>+7700_אשראי ישיר לתושבי חוץ שנתן המגזר העסקי</t>
  </si>
  <si>
    <t>EX7700</t>
  </si>
  <si>
    <t>(27_סך השקעות האחרות של תושבי ישראל בחו"ל</t>
  </si>
  <si>
    <t>EX27</t>
  </si>
  <si>
    <t>/d2/ofa/users/z564_b.db</t>
  </si>
  <si>
    <t>XP_MEASUREDIM</t>
  </si>
  <si>
    <t>Measure</t>
  </si>
  <si>
    <t>TIME.P</t>
  </si>
  <si>
    <t>זמן</t>
  </si>
  <si>
    <t>KODYTRA</t>
  </si>
  <si>
    <t>קודי נתונים</t>
  </si>
  <si>
    <t>CUBES_LIST</t>
  </si>
  <si>
    <t>קוביות</t>
  </si>
  <si>
    <t>VERSIA</t>
  </si>
  <si>
    <t>גרסה</t>
  </si>
  <si>
    <t>XP_MEASUREDIM!TIME.P!</t>
  </si>
  <si>
    <t>KODYTRA!</t>
  </si>
  <si>
    <t>CUBES_LIST!VERSIA!</t>
  </si>
  <si>
    <t>_x0007_1998-Q1</t>
  </si>
  <si>
    <t>Q1_1998</t>
  </si>
  <si>
    <t>_x0007_1998-Q2</t>
  </si>
  <si>
    <t>Q2_1998</t>
  </si>
  <si>
    <t>_x0007_1998-Q3</t>
  </si>
  <si>
    <t>Q3_1998</t>
  </si>
  <si>
    <t>_x0007_1998-Q4</t>
  </si>
  <si>
    <t>%20_סך כל הנכסים בחו"ל של המשק הישראלי</t>
  </si>
  <si>
    <t>Q4_1998</t>
  </si>
  <si>
    <t>_x0007_1999-Q1</t>
  </si>
  <si>
    <t>Q1_1999</t>
  </si>
  <si>
    <t>_x0007_1999-Q2</t>
  </si>
  <si>
    <t>Q2_1999</t>
  </si>
  <si>
    <t>_x0007_1999-Q3</t>
  </si>
  <si>
    <t>Q3_1999</t>
  </si>
  <si>
    <t>_x0007_1999-Q4</t>
  </si>
  <si>
    <t>Q4_1999</t>
  </si>
  <si>
    <t>_x0007_2000-Q1</t>
  </si>
  <si>
    <t>Q1_2000</t>
  </si>
  <si>
    <t>_x0007_2000-Q2</t>
  </si>
  <si>
    <t>Q2_2000</t>
  </si>
  <si>
    <t>_x0007_2000-Q3</t>
  </si>
  <si>
    <t>Q3_2000</t>
  </si>
  <si>
    <t>_x0007_2000-Q4</t>
  </si>
  <si>
    <t>Q4_2000</t>
  </si>
  <si>
    <t>_x0007_2001-Q1</t>
  </si>
  <si>
    <t>Q1_2001</t>
  </si>
  <si>
    <t>_x0007_2001-Q2</t>
  </si>
  <si>
    <t>Q2_2001</t>
  </si>
  <si>
    <t>_x0007_2001-Q3</t>
  </si>
  <si>
    <t>Q3_2001</t>
  </si>
  <si>
    <t>_x0007_2001-Q4</t>
  </si>
  <si>
    <t>Q4_2001</t>
  </si>
  <si>
    <t>_x0007_2002-Q1</t>
  </si>
  <si>
    <t>Q1_2002</t>
  </si>
  <si>
    <t>_x0007_2002-Q2</t>
  </si>
  <si>
    <t>Q2_2002</t>
  </si>
  <si>
    <t>_x0007_2002-Q3</t>
  </si>
  <si>
    <t>Q3_2002</t>
  </si>
  <si>
    <t>_x0007_2002-Q4</t>
  </si>
  <si>
    <t>Q4_2002</t>
  </si>
  <si>
    <t>_x0007_2003-Q1</t>
  </si>
  <si>
    <t>Q1_2003</t>
  </si>
  <si>
    <t>_x0007_2003-Q2</t>
  </si>
  <si>
    <t>_x0007_2011-Q2</t>
  </si>
  <si>
    <t>Q2_2011</t>
  </si>
  <si>
    <t>_x0007_2011-Q1</t>
  </si>
  <si>
    <t>Q1_2011</t>
  </si>
  <si>
    <t>)9580_ס"ה רווחים צבורים בהשקעות תו"י בחו"ל</t>
  </si>
  <si>
    <t>Q2_2003</t>
  </si>
  <si>
    <t>_x0007_2003-Q3</t>
  </si>
  <si>
    <t>Q3_2003</t>
  </si>
  <si>
    <t>_x0007_2003-Q4</t>
  </si>
  <si>
    <t>Q4_2003</t>
  </si>
  <si>
    <t>_x0007_2004-Q1</t>
  </si>
  <si>
    <t>Q1_2004</t>
  </si>
  <si>
    <t>_x0007_2004-Q2</t>
  </si>
  <si>
    <t>Q2_2004</t>
  </si>
  <si>
    <t>_x0007_2004-Q3</t>
  </si>
  <si>
    <t>Q3_2004</t>
  </si>
  <si>
    <t>_x0007_2004-Q4</t>
  </si>
  <si>
    <t>Q4_2004</t>
  </si>
  <si>
    <t>_x0007_2005-Q1</t>
  </si>
  <si>
    <t>Q1_2005</t>
  </si>
  <si>
    <t>_x0007_2005-Q2</t>
  </si>
  <si>
    <t>Q2_2005</t>
  </si>
  <si>
    <t>_x0007_2005-Q3</t>
  </si>
  <si>
    <t>Q3_2005</t>
  </si>
  <si>
    <t>_x0007_2005-Q4</t>
  </si>
  <si>
    <t>!520_נכסי בנק ישראל בחו"ל (רזרבות)</t>
  </si>
  <si>
    <t>EX520</t>
  </si>
  <si>
    <t>+521_נכסים אחרים בחו"ל של בנק ישראל - איבירד</t>
  </si>
  <si>
    <t>EX521</t>
  </si>
  <si>
    <t>e6eeef2051345f323030382e200d0a4164642074686520e6eeef20323030392d51312e200d0a52656d6f76652074686520e6eeef20323031302d51312c20323031302d51322c20323031302d51332c20323031302d51342e200d0a4164642074686520e6eeef20323030392d51322e200d0a4164642074686520e6eeef20323</t>
  </si>
  <si>
    <t>Q4_2005</t>
  </si>
  <si>
    <t>_x0007_2006-Q1</t>
  </si>
  <si>
    <t>Q1_2006</t>
  </si>
  <si>
    <t>_x0007_2006-Q2</t>
  </si>
  <si>
    <t>Q2_2006</t>
  </si>
  <si>
    <t>_x0007_2006-Q3</t>
  </si>
  <si>
    <t>Q3_2006</t>
  </si>
  <si>
    <t>_x0007_2006-Q4</t>
  </si>
  <si>
    <t>Q4_2006</t>
  </si>
  <si>
    <t>_x0007_2007-Q1</t>
  </si>
  <si>
    <t>Q1_2007</t>
  </si>
  <si>
    <t>_x0007_2007-Q2</t>
  </si>
  <si>
    <t>Q2_2007</t>
  </si>
  <si>
    <t>_x0007_2007-Q3</t>
  </si>
  <si>
    <t>Q3_2007</t>
  </si>
  <si>
    <t>_x0007_2007-Q4</t>
  </si>
  <si>
    <t>Q4_2007</t>
  </si>
  <si>
    <t>_x0007_Q1_2008</t>
  </si>
  <si>
    <t>Q1_2008</t>
  </si>
  <si>
    <t>_x0007_Q2_2008</t>
  </si>
  <si>
    <t>Q2_2008</t>
  </si>
  <si>
    <t>_x000E_קוביות לפי קוד</t>
  </si>
  <si>
    <t>CUBES_BYKODE</t>
  </si>
  <si>
    <t>4587_רווחים שלא חולקו על הון בחב' בנות - מתוך אג' 586</t>
  </si>
  <si>
    <t>EX587</t>
  </si>
  <si>
    <t>&amp;47896_נכסים בשקל שהונפקו ע"י ת"ח- עסקי</t>
  </si>
  <si>
    <t>CD47896</t>
  </si>
  <si>
    <t>*23597_קרנות השקעה בחו"ל - חב' ביטוח נוסטרו</t>
  </si>
  <si>
    <t>CD23597</t>
  </si>
  <si>
    <t>-23593_מניות זרות לא-סחירות - חב' ביטוח נוסטרו</t>
  </si>
  <si>
    <t>CD23593</t>
  </si>
  <si>
    <t>423900_שווי אופציות ועתידיות בחו"ל - חב' ביטוח נוסטרו</t>
  </si>
  <si>
    <t>CD23900</t>
  </si>
  <si>
    <t>/6586_הון בחברות בנות בחו"ל של המשקיעים המוסדיים</t>
  </si>
  <si>
    <t>66582_הלוואות בעלים ישראליים לתו"ח של המשקיעים המוסדיים</t>
  </si>
  <si>
    <t>56589_החזקות של המשקיעים המוסדיים במניות פיננסיות זרות</t>
  </si>
  <si>
    <t>26832_החזקות של המשקיעים המוסדיים באג"ח סחירות זרות</t>
  </si>
  <si>
    <t>06570_פיקדונות של  המשקיעים המוסדיים בבנקים בחו"ל</t>
  </si>
  <si>
    <t>26700_אשראי ישיר לתושבי חוץ שנתנו המשקיעים המוסדיים</t>
  </si>
  <si>
    <t>36597_השקעות של המשקיעים המוסדיים בקרנות השקעה בחו"ל</t>
  </si>
  <si>
    <t>66593_השקעות של המשקיעים המוסדיים במניות זרות לא-סחירות</t>
  </si>
  <si>
    <t>56900_שווי אופציות ועתידיות בחו"ל של המשקיעים המוסדיים</t>
  </si>
  <si>
    <t>63838_החזקות פיננסיות של תו"י במניות זרות בת"א-משקי בית</t>
  </si>
  <si>
    <t>EX3838</t>
  </si>
  <si>
    <t>23896_החזקות תו"י באג"ח סחירות זרות בת"א - משקי בית</t>
  </si>
  <si>
    <t>EX3896</t>
  </si>
  <si>
    <t>_x0002_VS</t>
  </si>
  <si>
    <t>VS</t>
  </si>
  <si>
    <t>_x000F_BK2- תנועות נטו</t>
  </si>
  <si>
    <t>BK2</t>
  </si>
  <si>
    <t>A1</t>
  </si>
  <si>
    <t>61737572650006aa03040200002003000000080000000e00000058505f4d45415355524544494d00000006aa0304030000200300000008000000080000004d6561737572650006aa03041e00002003000000030000000100000006aa03040a00002003000300030000000000000006aa03043f0000200300030003000000000</t>
  </si>
  <si>
    <t>0000006aa03043b00002003000300030000000000000006aa03043a00002003000300030000000000000006aa03041100002003000000080000000000000006aa03044000002003000300030000000000000006aa03044100002003000300030000000000000006aa03040b00002003000300030000000000000006aa03040d</t>
  </si>
  <si>
    <t>572652073656c656374696f6e2e00000006aa03041800002003000000080000003800000043414c4c2058505f534c4c494d4954282758505f4d45415355524544494d272c202743554245272c2743554245535f42594b4f4445272900ffffffffffffffffffff000000000000000004210060ffffffff0000000006aa000001</t>
  </si>
  <si>
    <t>3f00002003000300030000000000000006aa03043b00002003000300030000000000000006aa03043a00002003000300030000000000000006aa03041100002003000000080000000f000000464d534844494d2e54494d452e50000006aa03044000002003000300030000000000000006aa030441000020030003000300000</t>
  </si>
  <si>
    <t>00000000006aa03040b00002003000300030000000000000006aa03040d00002003000300030000000000000006aa03044400002003000000080000000f000000464d53484445502e54494d452e50000006aa03044300002003000000080000001100000046415449312e4c4f4e474c4142454c460000000006aa0304420000</t>
  </si>
  <si>
    <t>030392d51332e200d0a4164642074686520e6eeef20323030392d51342e200d0a4164642074686520e6eeef20323031302d51312e200d0a4164642074686520e6eeef20323031302d51322e200d0a4164642074686520e6eeef20323031302d51332e200d0a52656d6f76652074686520e6eeef20323031312d51312c203230</t>
  </si>
  <si>
    <t>86520e6eeef20323030332d51312e200d0a4164642074686520e6eeef20323031312d51342e200d0a52656d6f76652074686520e6eeef2051315f323031322c2051325f323031322c2051335f323031322c2051345f323031322e200d0a4164642074686520e6eeef20323030332d51312e200d0a4164642074686520e6eeef</t>
  </si>
  <si>
    <t>0000000006aa03040400002003000000080000000e00000058505f4d45415355524544494d00000006aa030405000020030000000b000000ffff000006aa030413000020030000000b0000000000000006aa03041900002003000000080000002a00000053746172742077697468207468652064656661756c74204d6561737</t>
  </si>
  <si>
    <t>_x0007_Q2_2012</t>
  </si>
  <si>
    <t>Q2_2012</t>
  </si>
  <si>
    <t>feff06000501020000000000000000000000000000000000000000000000000004200060ffffffff0000000006aa00000100003023000000080000000a00000044617461437562653100000006aa03040400002000000000030000000100000006aa030406000020030003000300000000000000ffffffffffff36aa0000fff</t>
  </si>
  <si>
    <t>0000100003023000000080000000a000000456467654e6f64653100000006aa03040110003003000000080000000900000058504444444154410000000006aa03043c00002003000100080000001600000053656c656374696f6e313b53656c656374696f6e3b00000006aa0304040000200100000008000000080000004d65</t>
  </si>
  <si>
    <t>00002003000300030000005000400006aa03044300002003000000080000001000000058505f4d45415355524544455343310006aa03044600002003000000080000000f00000058505f4d534e554d464f524d4154000006aa03044200002003000000080000001000000058505f534d454153555245444553430006aa03041</t>
  </si>
  <si>
    <t>f000020000000000300000011000000ffffffffffffffffffff0100000000000000000000210060ffffffff0000000006aa00000100003023000000080000000b00000053656c656374696f6e31000006aa03041f000020030000000b000000ffff000006aa0304011000300300000008000000090000005850444444415441</t>
  </si>
  <si>
    <t>00003023000000080000000a000000456467654e6f64653200000006aa0304011000300300000008000000070000007a3536345f62000006aa03043c00002003000100080000001600000053656c656374696f6e323b53656c656374696f6e3b00000006aa030404000020010000000800000004000000e6eeef0006aa03040</t>
  </si>
  <si>
    <t>200002003000000080000000700000054494d452e50000006aa030403000020030000000800000004000000e6eeef0006aa03041e00002003000000030000004000000006aa03044500002003000000080000001000000046415449312e4452494c4c49434f4e0006aa03040a00002003000300030000007500400006aa0304</t>
  </si>
  <si>
    <t>2003000000080000001100000046415449312e534852544c4142454c460000000006aa03041f0000200000000003000000ed02000006aa0304200000200000000003000000ac00000006aa03041b000020000000000200000005000000ffffffffffffffffffff0000000000000000000000210060ffffffff0000000006aa0</t>
  </si>
  <si>
    <t>0000100003023000000080000000b00000053656c656374696f6e32000006aa03041f000020030000000b000000ffff000006aa0304011000300300000008000000070000007a3536345f62000006aa03040400002003000000080000000700000054494d452e50000006aa03041e00002001000000020000000100000006aa</t>
  </si>
  <si>
    <t>030405000020030000000b000000ffff000006aa03040600002000000000080000000b00000048492e41413331383730000006aa03040f000020030000000b0000000000000006aa03041c00002001000000080000000b00000048492e41413331383730000006aa030411000020010000000800000042000000536f727420e</t>
  </si>
  <si>
    <t>6eeef20696e20626f74746f6d20746f20746f70206f72646572207573696e672074686520e4e9f8f8ebe9e9fa20e6eeef206869657261726368792e00000006aa030413000020030000000b0000000000000006aa03041400002001000000020000000100000006aa03041600002003000000080000004200000063616c6c20</t>
  </si>
  <si>
    <t>58505f534c4c494d4954282754494d452e50272c2027534f5254272c2027484945524152434859272c202744272c202748492e41413331383730272900000006aa03041700002001000000020000000400000006aa0304190000200000000008000000fa05000053656c65637420e6eeef207468617420636f6e7461696e207</t>
  </si>
  <si>
    <t>2051315f323031322e200d0a4164642074686520e6eeef2051325f323031322e200d0a4164642074686520e6eeef2051335f323031322e200d0a4164642074686520e6eeef2051345f323031322e200d0a4164642074686520e6eeef20323031332d51332e2000000006aa03041800002003000000080000006508000063616</t>
  </si>
  <si>
    <t>c6c2058505f534c4c494d4954282754494d452e50272c20274d41544348272c202753454c454354272c20274e4f4e45272c2027414c4c272c2027434f4e5441494e272c20274e4f272c202753484f5254272c20277127290a43414c4c2058505f534c4c494d4954282754494d452e50272c2744454c455445272c202751345f</t>
  </si>
  <si>
    <t>323030385c6e51335f3230303827290a43414c4c2058505f534c4c494d4954282754494d452e50272c2744454c455445272c202751345f313939375c6e51335f313939375c6e51325f313939375c6e51315f313939375c6e51345f313939365c6e51335f313939365c6e51325f313939365c6e51315f313939365c6e51345f3</t>
  </si>
  <si>
    <t>13939355c6e51335f313939355c6e51325f313939355c6e51315f313939355c6e51345f313939345c6e51335f313939345c6e51325f313939345c6e51315f313939345c6e51345f313939335c6e51335f313939335c6e51325f3139393327290a43414c4c2058505f534c4c494d4954282754494d452e50272c2744454c4554</t>
  </si>
  <si>
    <t>45272c202751315f313939335c6e51345f313939325c6e51335f313939325c6e51325f313939325c6e51315f313939325c6e51345f313939315c6e51335f313939315c6e51325f313939315c6e51315f313939315c6e51345f313939305c6e51335f313939305c6e51325f313939305c6e51315f313939305c6e51345f31393</t>
  </si>
  <si>
    <t>8395c6e51335f313938395c6e51325f313938395c6e51315f313938395c6e51345f313938385c6e51335f3139383827290a43414c4c2058505f534c4c494d4954282754494d452e50272c2744454c455445272c202751325f313938385c6e51315f313938385c6e51345f313938375c6e51335f313938375c6e51325f313938</t>
  </si>
  <si>
    <t>375c6e51315f313938375c6e51345f313938365c6e51335f313938365c6e51325f313938365c6e51315f313938365c6e51345f313938355c6e51335f313938355c6e51325f313938355c6e51315f313938355c6e51345f313938345c6e51335f313938345c6e51325f313938345c6e51315f313938345c6e51345f313938332</t>
  </si>
  <si>
    <t>7290a43414c4c2058505f534c4c494d4954282754494d452e50272c2744454c455445272c202751335f313938335c6e51325f313938335c6e51315f313938335c6e51345f313938325c6e51335f313938325c6e51325f313938325c6e51315f313938325c6e51345f313938315c6e51335f313938315c6e51325f313938315c</t>
  </si>
  <si>
    <t>6e51315f313938315c6e51345f313938305c6e51335f313938305c6e51325f313938305c6e51315f313938305c6e51345f3139373927290a43414c4c2058505f534c4c494d4954282754494d452e50272c2744454c455445272c202751315f323030395c6e51325f323030395c6e51335f323030395c6e51345f32303039272</t>
  </si>
  <si>
    <t>90a43414c4c2058505f534c4c494d4954282754494d452e50272c27414444272c202751335f3230303827290a43414c4c2058505f534c4c494d4954282754494d452e50272c27414444272c202751345f3230303827290a43414c4c2058505f534c4c494d4954282754494d452e50272c27414444272c202751315f32303039</t>
  </si>
  <si>
    <t>27290a43414c4c2058505f534c4c494d4954282754494d452e50272c2744454c455445272c202751315f323031305c6e51325f323031305c6e51335f323031305c6e51345f3230313027290a43414c4c2058505f534c4c494d4954282754494d452e50272c27414444272c202751325f3230303927290a43414c4c2058505f5</t>
  </si>
  <si>
    <t>34c4c494d4954282754494d452e50272c27414444272c202751335f3230303927290a43414c4c2058505f534c4c494d4954282754494d452e50272c27414444272c202751345f3230303927290a43414c4c2058505f534c4c494d4954282754494d452e50272c27414444272c202751315f3230313027290a43414c4c205850</t>
  </si>
  <si>
    <t>5f534c4c494d4954282754494d452e50272c27414444272c202751325f3230313027290a43414c4c2058505f534c4c494d4954282754494d452e50272c27414444272c202751335f3230313027290a43414c4c2058505f534c4c494d4954282754494d452e50272c2744454c455445272c202751315f323031315c6e51325f3</t>
  </si>
  <si>
    <t>23031315c6e51335f323031315c6e51345f3230313127290a43414c4c2058505f534c4c494d4954282754494d452e50272c27414444272c202751345f3230313027290a43414c4c2058505f534c4c494d4954282754494d452e50272c27414444272c202751315f3230313127290a43414c4c2058505f534c4c494d49542827</t>
  </si>
  <si>
    <t>54494d452e50272c27414444272c202751325f3230313127290a43414c4c2058505f534c4c494d4954282754494d452e50272c27414444272c202751335f3230313127290a43414c4c2058505f534c4c494d4954282754494d452e50272c2744454c455445272c202751315f3230303327290a43414c4c2058505f534c4c494</t>
  </si>
  <si>
    <t>d4954282754494d452e50272c27414444272c202751345f3230313127290a43414c4c2058505f534c4c494d4954282754494d452e50272c2744454c455445272c202751315f323031325c6e51325f323031325c6e51335f323031325c6e51345f3230313227290a43414c4c2058505f534c4c494d4954282754494d452e5027</t>
  </si>
  <si>
    <t>2c27414444272c202751315f3230303327290a43414c4c2058505f534c4c494d4954282754494d452e50272c27414444272c202751315f3230313227290a43414c4c2058505f534c4c494d4954282754494d452e50272c27414444272c202751325f3230313227290a43414c4c2058505f534c4c494d4954282754494d452e5</t>
  </si>
  <si>
    <t>0272c27414444272c202751335f3230313227290a43414c4c2058505f534c4c494d4954282754494d452e50272c27414444272c202751345f3230313227290a43414c4c2058505f534c4c494d4954282754494d452e50272c27414444272c202751335f32303133272900000000ffffffffffffffffffff0000000000000000</t>
  </si>
  <si>
    <t>04200060ffffffff0000000006aa0000010000302300000008000000060000004564676532000000ffffffffffff36aa0000ffffff03034000000000000014000000456467654e6f6465333b456467654e6f64653b00ffffffff000000000000000004210060ffffffff0000000006aa00000100003023000000080000000a0</t>
  </si>
  <si>
    <t>00000456467654e6f64653300000006aa0304011000300300000008000000070000007a3536345f62000006aa03043c00002003000100080000001600000053656c656374696f6e333b53656c656374696f6e3b00000006aa03040400002001000000080000000c000000f7e5e3e920f0fae5f0e9ed0006aa03040200002003</t>
  </si>
  <si>
    <t>00000008000000080000004b4f44595452410006aa03040300002003000000080000000c000000f7e5e3e920f0fae5f0e9ed0006aa03041e00002003000000030000003400000006aa03044500002003000000080000000f00000046414b4f2e4452494c4c49434f4e000006aa03040a0000200300030003000000bf0040000</t>
  </si>
  <si>
    <t>6aa03043f00002003000300030000000000000006aa03043b00002003000300030000000000000006aa03043a00002003000300030000000000000006aa03041100002003000000080000000c000000464d534844494d2e4b54520006aa03044000002003000300030000000000000006aa0304410000200300030003000000</t>
  </si>
  <si>
    <t>0000000006aa03040b00002003000300030000000000000006aa03040d00002003000300030000000000000006aa03044400002003000000080000000c000000464d53484445502e4b54520006aa03044300002003000000080000001000000046414b4f2e4c4f4e474c4142454c460006aa030442000020030000000800000</t>
  </si>
  <si>
    <t>01000000046414b4f2e534852544c4142454c460006aa03041f00002000000000030000001104000006aa0304200000200100000003000000fb03000006aa03041b000020010000000200000000000000ffffffffffffffffffff0000000000000000000000210060ffffffff0000000006aa00000100003023000000080000</t>
  </si>
  <si>
    <t>הון מניות</t>
  </si>
  <si>
    <t>אג"ח סחירות</t>
  </si>
  <si>
    <t>השפעת שינויי המחיר על יתרת הון המניות</t>
  </si>
  <si>
    <t>השקעות ישירות</t>
  </si>
  <si>
    <t>השקעות פיננסיות בני"ע סחירים</t>
  </si>
  <si>
    <t>השקעות אחרות</t>
  </si>
  <si>
    <t>נכסי רזרבה</t>
  </si>
  <si>
    <t>אג"ח</t>
  </si>
  <si>
    <t>השקעות ישירות בהון מניות</t>
  </si>
  <si>
    <t>התחייבויות ברוטו</t>
  </si>
  <si>
    <t>נכסים ברוטו</t>
  </si>
  <si>
    <t>2016Q3</t>
  </si>
  <si>
    <t>השקעות ישירות של יתר הענפים בהון מניות זרות</t>
  </si>
  <si>
    <t>השקעות ישירות של ענף התרופות בהון מניות זרות</t>
  </si>
  <si>
    <t>השפעת שינויי המחיר על יתרת האג"ח</t>
  </si>
  <si>
    <t>2016Q1</t>
  </si>
  <si>
    <t>2016Q2</t>
  </si>
  <si>
    <t>פיקדונות תושבי חוץ</t>
  </si>
  <si>
    <t>פיקדונות של בנקים מחו"ל</t>
  </si>
  <si>
    <t>הלוואות</t>
  </si>
  <si>
    <t>אשראי ספקים</t>
  </si>
  <si>
    <t>השינוי ביתרה</t>
  </si>
  <si>
    <t xml:space="preserve">תנועות </t>
  </si>
  <si>
    <t>השפעת מחיר</t>
  </si>
  <si>
    <t>השפעת שער החליפין</t>
  </si>
  <si>
    <t>מיליארדי דולרים</t>
  </si>
  <si>
    <t xml:space="preserve">החוב החיצוני ברוטו </t>
  </si>
  <si>
    <t>סך נכסי החוב בחו"ל</t>
  </si>
  <si>
    <t>החוב החיצוני השלילי</t>
  </si>
  <si>
    <t>השקעות פיננסיות</t>
  </si>
  <si>
    <t>נאסדק 100</t>
  </si>
  <si>
    <t>התנועות</t>
  </si>
  <si>
    <t>שינויי מחיר בהון המניות</t>
  </si>
  <si>
    <t>עודף הנכסים על ההתחייבויות - הציר הימני</t>
  </si>
  <si>
    <t>יחס החוב החיצוני ברוטו לתמ"ג (הציר הימני)</t>
  </si>
  <si>
    <t>2016Q4</t>
  </si>
  <si>
    <t>נתונים ג'-15א'</t>
  </si>
  <si>
    <t>נתונים ג'-15ב'</t>
  </si>
  <si>
    <t>השקעות תושבי חוץ בישראל</t>
  </si>
  <si>
    <t xml:space="preserve">השקעות תושבי ישראל בחו"ל ללא נכסי רזרבה </t>
  </si>
  <si>
    <t>יבוא הון נטו (+) כולל נכסי רזרבה</t>
  </si>
  <si>
    <t>יבוא הון נטו (+) ללא נכסי רזרבה</t>
  </si>
  <si>
    <t>2017Q3</t>
  </si>
  <si>
    <t>המגזר הבנקאי</t>
  </si>
  <si>
    <t>משקי הבית</t>
  </si>
  <si>
    <t>המגזר העסקי</t>
  </si>
  <si>
    <t>2017Q1</t>
  </si>
  <si>
    <t>2017Q2</t>
  </si>
  <si>
    <t>דאו גונס</t>
  </si>
  <si>
    <t xml:space="preserve">ת"א-35 </t>
  </si>
  <si>
    <t>מס' חברות</t>
  </si>
  <si>
    <t>אחוז שווי מצטבר</t>
  </si>
  <si>
    <t>השינוי ביתרת ההשקעות הפיננסיות של תושבי ישראל בניירות ערך זרים</t>
  </si>
  <si>
    <t>הגופים המוסדיים</t>
  </si>
  <si>
    <t xml:space="preserve">אג"ח </t>
  </si>
  <si>
    <t xml:space="preserve">זרם הלוואות פיננסיות </t>
  </si>
  <si>
    <t>השינוי ביתרת ההשקעות הישירות של תושבי חוץ במשק</t>
  </si>
  <si>
    <t>יתרת החוב החיצוני ברוטו</t>
  </si>
  <si>
    <t>הון מניות ישראליות הנסחרות בחו"ל</t>
  </si>
  <si>
    <t>הון מניות ישראליות הנסחרות בתל אביב</t>
  </si>
  <si>
    <t>אג"ח ממשלתיות ישראליות הנסחרות בחו"ל</t>
  </si>
  <si>
    <t>אג"ח ממשלתיות ישראליות ומק"ם הנסחרים בתל אביב</t>
  </si>
  <si>
    <t>היתרה לסוף שנת 2016</t>
  </si>
  <si>
    <t>השינוי במחירים</t>
  </si>
  <si>
    <t>הפרשי שער והתאמות אחרות</t>
  </si>
  <si>
    <t>נכסי המשק</t>
  </si>
  <si>
    <t>מזה:</t>
  </si>
  <si>
    <t xml:space="preserve"> מכשירי חוב*</t>
  </si>
  <si>
    <t>ההשקעות הישירות בחו"ל</t>
  </si>
  <si>
    <t>הון מניות ומקרקעין</t>
  </si>
  <si>
    <t>הלוואות בעלים</t>
  </si>
  <si>
    <t xml:space="preserve">השקעות פיננסיות </t>
  </si>
  <si>
    <t xml:space="preserve">הון מניות </t>
  </si>
  <si>
    <t>אגרות חוב</t>
  </si>
  <si>
    <t>השקעות אחרות בחו"ל</t>
  </si>
  <si>
    <t>פיקדונות תושבי ישראל (כולל בנקים)</t>
  </si>
  <si>
    <t>אשראי לקוחות</t>
  </si>
  <si>
    <t>נכסים אחרים</t>
  </si>
  <si>
    <t>מכשירים נגזרים</t>
  </si>
  <si>
    <t>התחייבויות המשק</t>
  </si>
  <si>
    <t xml:space="preserve"> מכשירי חוב</t>
  </si>
  <si>
    <t>ההשקעות הישירות</t>
  </si>
  <si>
    <t xml:space="preserve">השקעות אחרות </t>
  </si>
  <si>
    <t>פיקדונות תושבי חוץ ובנקים מחו"ל</t>
  </si>
  <si>
    <t>ההתחייבויות נטו**</t>
  </si>
  <si>
    <t xml:space="preserve"> מכשירי חוב נטו</t>
  </si>
  <si>
    <t>**התחייבויות נטו: התחייבויות בניכוי נכסים.</t>
  </si>
  <si>
    <t>*מכשירי חוב: הלוואות בעלים, איגרות חוב, פיקדונות, הלוואות, אשראי מסחרי ונכסי רזרבה.</t>
  </si>
  <si>
    <t>2017Q4</t>
  </si>
  <si>
    <t>היתרה לסוף שנת 2017</t>
  </si>
  <si>
    <t>משקיעים מוסדיים</t>
  </si>
  <si>
    <t>Column1</t>
  </si>
  <si>
    <t>MSCI - world</t>
  </si>
  <si>
    <t xml:space="preserve"> S&amp;P 500</t>
  </si>
  <si>
    <t>מדד הפארמה*</t>
  </si>
  <si>
    <t>תאריך</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</si>
</sst>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_ * #,##0_ ;_ * \-#,##0_ ;_ * &quot;-&quot;??_ ;_ @_ "/>
    <numFmt numFmtId="167" formatCode="0.0"/>
    <numFmt numFmtId="168" formatCode="#,##0\ [$€-1];[Red]\-#,##0\ [$€-1]"/>
    <numFmt numFmtId="169" formatCode="#,##0;\(#,##0\);"/>
    <numFmt numFmtId="170" formatCode="&quot;$&quot;#,##0_);\(&quot;$&quot;#,##0\)"/>
    <numFmt numFmtId="171" formatCode="#,##0_%_);\(#,##0\)_%;#,##0_%_);@_%_)"/>
    <numFmt numFmtId="172" formatCode="_(* #,##0.00_);_(* \(#,##0.00\);_(* &quot;-&quot;??_);_(@_)"/>
    <numFmt numFmtId="173" formatCode="_-* #,##0.00_-;_-* #,##0.00\-;_-* &quot;-&quot;??_-;_-@_-"/>
    <numFmt numFmtId="174" formatCode="&quot;$&quot;#,##0_%_);\(&quot;$&quot;#,##0\)_%;&quot;$&quot;#,##0_%_);@_%_)"/>
    <numFmt numFmtId="175" formatCode="&quot;$&quot;#,##0.00_%_);\(&quot;$&quot;#,##0.00\)_%;&quot;$&quot;#,##0.00_%_);@_%_)"/>
    <numFmt numFmtId="176" formatCode="0.0000"/>
    <numFmt numFmtId="177" formatCode="m/d/yy_%_)"/>
    <numFmt numFmtId="178" formatCode="0_%_);\(0\)_%;0_%_);@_%_)"/>
    <numFmt numFmtId="179" formatCode="_ [$€]\ * #,##0.00_ ;_ [$€]\ * \-#,##0.00_ ;_ [$€]\ * &quot;-&quot;??_ ;_ @_ "/>
    <numFmt numFmtId="180" formatCode="0.0\%_);\(0.0\%\);0.0\%_);@_%_)"/>
    <numFmt numFmtId="181" formatCode="_-* #,##0.00\ _€_-;\-* #,##0.00\ _€_-;_-* &quot;-&quot;??\ _€_-;_-@_-"/>
    <numFmt numFmtId="182" formatCode="0.0\x_)_);&quot;NM&quot;_x_)_);0.0\x_)_);@_%_)"/>
    <numFmt numFmtId="183" formatCode="[$-413]mmm/yy;@"/>
    <numFmt numFmtId="184" formatCode="[$-413]d/mmm/yy;@"/>
    <numFmt numFmtId="185" formatCode="_(* #,##0_);_(* \(#,##0\);_(* &quot;-&quot;??_);_(@_)"/>
    <numFmt numFmtId="186" formatCode="mm/yyyy"/>
    <numFmt numFmtId="187" formatCode="_ * #,##0.0_ ;_ * \-#,##0.0_ ;_ * &quot;-&quot;??_ ;_ @_ "/>
    <numFmt numFmtId="188" formatCode="General_)"/>
  </numFmts>
  <fonts count="103">
    <font>
      <sz val="10"/>
      <name val="Arial"/>
      <charset val="177"/>
    </font>
    <font>
      <sz val="11"/>
      <color theme="1"/>
      <name val="Calibri"/>
      <family val="2"/>
      <charset val="177"/>
      <scheme val="minor"/>
    </font>
    <font>
      <sz val="10"/>
      <name val="Arial"/>
      <family val="2"/>
    </font>
    <font>
      <b/>
      <sz val="10"/>
      <name val="Arial"/>
      <family val="2"/>
      <charset val="177"/>
    </font>
    <font>
      <b/>
      <sz val="10"/>
      <name val="Arial"/>
      <family val="2"/>
    </font>
    <font>
      <sz val="8"/>
      <name val="Arial"/>
      <family val="2"/>
    </font>
    <font>
      <b/>
      <sz val="8"/>
      <color rgb="FF000000"/>
      <name val="David"/>
      <family val="2"/>
      <charset val="177"/>
    </font>
    <font>
      <b/>
      <sz val="11"/>
      <name val="Arial"/>
      <family val="2"/>
    </font>
    <font>
      <sz val="10"/>
      <name val="Arial"/>
      <family val="2"/>
    </font>
    <font>
      <b/>
      <sz val="11"/>
      <color rgb="FF000000"/>
      <name val="David"/>
      <family val="2"/>
      <charset val="177"/>
    </font>
    <font>
      <b/>
      <sz val="9"/>
      <color rgb="FF000000"/>
      <name val="David"/>
      <family val="2"/>
      <charset val="177"/>
    </font>
    <font>
      <sz val="11"/>
      <color theme="1"/>
      <name val="Calibri"/>
      <family val="2"/>
      <scheme val="minor"/>
    </font>
    <font>
      <sz val="10"/>
      <color theme="1"/>
      <name val="Tahoma"/>
      <family val="2"/>
    </font>
    <font>
      <sz val="11"/>
      <color indexed="8"/>
      <name val="Czcionka tekstu podstawowego"/>
      <family val="2"/>
      <charset val="238"/>
    </font>
    <font>
      <sz val="11"/>
      <color indexed="8"/>
      <name val="Calibri"/>
      <family val="2"/>
    </font>
    <font>
      <sz val="11"/>
      <color indexed="8"/>
      <name val="Arial"/>
      <family val="2"/>
      <charset val="177"/>
    </font>
    <font>
      <sz val="11"/>
      <color indexed="9"/>
      <name val="Czcionka tekstu podstawowego"/>
      <family val="2"/>
      <charset val="238"/>
    </font>
    <font>
      <sz val="11"/>
      <color indexed="9"/>
      <name val="Calibri"/>
      <family val="2"/>
    </font>
    <font>
      <sz val="11"/>
      <color indexed="9"/>
      <name val="Arial"/>
      <family val="2"/>
      <charset val="177"/>
    </font>
    <font>
      <sz val="11"/>
      <name val="Arial"/>
      <family val="2"/>
    </font>
    <font>
      <sz val="10"/>
      <name val="Arial"/>
      <family val="2"/>
      <charset val="162"/>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imes New Roman"/>
      <family val="1"/>
    </font>
    <font>
      <sz val="8"/>
      <name val="Palatino"/>
      <family val="1"/>
      <charset val="177"/>
    </font>
    <font>
      <sz val="12"/>
      <color indexed="22"/>
      <name val="Arial (Hebrew)"/>
      <family val="2"/>
      <charset val="177"/>
    </font>
    <font>
      <sz val="10"/>
      <color theme="1"/>
      <name val="Calibri"/>
      <family val="2"/>
      <charset val="177"/>
      <scheme val="minor"/>
    </font>
    <font>
      <sz val="11"/>
      <color indexed="62"/>
      <name val="Czcionka tekstu podstawowego"/>
      <family val="2"/>
      <charset val="238"/>
    </font>
    <font>
      <b/>
      <sz val="11"/>
      <color indexed="63"/>
      <name val="Czcionka tekstu podstawowego"/>
      <family val="2"/>
      <charset val="238"/>
    </font>
    <font>
      <sz val="12"/>
      <color indexed="24"/>
      <name val="Pi-Barak-Light"/>
      <charset val="177"/>
    </font>
    <font>
      <sz val="11"/>
      <color indexed="17"/>
      <name val="Czcionka tekstu podstawowego"/>
      <family val="2"/>
      <charset val="238"/>
    </font>
    <font>
      <sz val="11"/>
      <color indexed="62"/>
      <name val="Calibri"/>
      <family val="2"/>
    </font>
    <font>
      <sz val="18"/>
      <color indexed="24"/>
      <name val="Pi-Barak-Light"/>
      <charset val="177"/>
    </font>
    <font>
      <sz val="8"/>
      <color indexed="24"/>
      <name val="Pi-Barak-Light"/>
      <charset val="177"/>
    </font>
    <font>
      <i/>
      <sz val="12"/>
      <color indexed="24"/>
      <name val="Pi-Barak-Light"/>
      <charset val="177"/>
    </font>
    <font>
      <sz val="12"/>
      <color indexed="24"/>
      <name val="Pi-David"/>
      <charset val="177"/>
    </font>
    <font>
      <sz val="18"/>
      <color indexed="24"/>
      <name val="Pi-David"/>
      <charset val="177"/>
    </font>
    <font>
      <sz val="8"/>
      <color indexed="24"/>
      <name val="Pi-David"/>
      <charset val="177"/>
    </font>
    <font>
      <i/>
      <sz val="12"/>
      <color indexed="24"/>
      <name val="Pi-David"/>
      <charset val="177"/>
    </font>
    <font>
      <sz val="7"/>
      <name val="Palatino"/>
      <family val="1"/>
      <charset val="177"/>
    </font>
    <font>
      <sz val="6"/>
      <color indexed="16"/>
      <name val="Palatino"/>
      <family val="1"/>
      <charset val="177"/>
    </font>
    <font>
      <b/>
      <sz val="18"/>
      <color indexed="24"/>
      <name val="Pi-Barak-Light"/>
      <charset val="177"/>
    </font>
    <font>
      <b/>
      <sz val="12"/>
      <color indexed="24"/>
      <name val="Pi-Barak-Light"/>
      <charset val="177"/>
    </font>
    <font>
      <sz val="11"/>
      <color indexed="20"/>
      <name val="Calibri"/>
      <family val="2"/>
    </font>
    <font>
      <sz val="11"/>
      <color indexed="52"/>
      <name val="Czcionka tekstu podstawowego"/>
      <family val="2"/>
      <charset val="238"/>
    </font>
    <font>
      <b/>
      <sz val="11"/>
      <color indexed="9"/>
      <name val="Czcionka tekstu podstawowego"/>
      <family val="2"/>
      <charset val="238"/>
    </font>
    <font>
      <sz val="12"/>
      <color indexed="22"/>
      <name val="David"/>
      <family val="2"/>
      <charset val="177"/>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font>
    <font>
      <sz val="11"/>
      <color indexed="60"/>
      <name val="Czcionka tekstu podstawowego"/>
      <family val="2"/>
      <charset val="238"/>
    </font>
    <font>
      <sz val="11"/>
      <color theme="1"/>
      <name val="Calibri"/>
      <family val="2"/>
    </font>
    <font>
      <b/>
      <sz val="11"/>
      <color indexed="52"/>
      <name val="Czcionka tekstu podstawowego"/>
      <family val="2"/>
      <charset val="238"/>
    </font>
    <font>
      <sz val="11"/>
      <color indexed="8"/>
      <name val="Times New Roman"/>
      <family val="1"/>
      <charset val="177"/>
    </font>
    <font>
      <b/>
      <i/>
      <sz val="11"/>
      <color indexed="8"/>
      <name val="Times New Roman"/>
      <family val="1"/>
      <charset val="177"/>
    </font>
    <font>
      <b/>
      <sz val="11"/>
      <color indexed="16"/>
      <name val="Times New Roman"/>
      <family val="1"/>
      <charset val="177"/>
    </font>
    <font>
      <b/>
      <sz val="22"/>
      <color indexed="8"/>
      <name val="Times New Roman"/>
      <family val="1"/>
      <charset val="177"/>
    </font>
    <font>
      <sz val="10"/>
      <color indexed="16"/>
      <name val="Helvetica-Black"/>
      <charset val="177"/>
    </font>
    <font>
      <sz val="11"/>
      <color indexed="8"/>
      <name val="Arial"/>
      <family val="2"/>
    </font>
    <font>
      <sz val="11"/>
      <color indexed="8"/>
      <name val="Calibri"/>
      <family val="2"/>
      <charset val="177"/>
    </font>
    <font>
      <b/>
      <sz val="11"/>
      <color indexed="63"/>
      <name val="Calibri"/>
      <family val="2"/>
    </font>
    <font>
      <b/>
      <sz val="11"/>
      <color indexed="8"/>
      <name val="Czcionka tekstu podstawowego"/>
      <family val="2"/>
      <charset val="238"/>
    </font>
    <font>
      <b/>
      <sz val="9"/>
      <name val="Palatino"/>
      <family val="1"/>
      <charset val="177"/>
    </font>
    <font>
      <sz val="9"/>
      <color indexed="21"/>
      <name val="Helvetica-Black"/>
      <charset val="177"/>
    </font>
    <font>
      <sz val="9"/>
      <name val="Helvetica-Black"/>
      <charset val="177"/>
    </font>
    <font>
      <i/>
      <sz val="11"/>
      <color indexed="23"/>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charset val="238"/>
    </font>
    <font>
      <sz val="11"/>
      <color indexed="20"/>
      <name val="Czcionka tekstu podstawowego"/>
      <family val="2"/>
      <charset val="238"/>
    </font>
    <font>
      <sz val="10"/>
      <color indexed="8"/>
      <name val="Miriam"/>
      <family val="2"/>
      <charset val="177"/>
    </font>
    <font>
      <b/>
      <sz val="11"/>
      <color indexed="52"/>
      <name val="Arial"/>
      <family val="2"/>
      <charset val="177"/>
    </font>
    <font>
      <sz val="11"/>
      <color indexed="17"/>
      <name val="Arial"/>
      <family val="2"/>
      <charset val="177"/>
    </font>
    <font>
      <sz val="11"/>
      <color indexed="10"/>
      <name val="Arial"/>
      <family val="2"/>
      <charset val="177"/>
    </font>
    <font>
      <i/>
      <sz val="11"/>
      <color indexed="23"/>
      <name val="Arial"/>
      <family val="2"/>
      <charset val="177"/>
    </font>
    <font>
      <sz val="14"/>
      <name val="Miriam"/>
      <family val="2"/>
      <charset val="177"/>
    </font>
    <font>
      <b/>
      <sz val="15"/>
      <color indexed="56"/>
      <name val="Arial"/>
      <family val="2"/>
      <charset val="177"/>
    </font>
    <font>
      <b/>
      <sz val="13"/>
      <color indexed="56"/>
      <name val="Arial"/>
      <family val="2"/>
      <charset val="177"/>
    </font>
    <font>
      <b/>
      <sz val="11"/>
      <color indexed="56"/>
      <name val="Arial"/>
      <family val="2"/>
      <charset val="177"/>
    </font>
    <font>
      <b/>
      <sz val="18"/>
      <color indexed="56"/>
      <name val="Times New Roman"/>
      <family val="2"/>
      <charset val="177"/>
    </font>
    <font>
      <sz val="11"/>
      <color indexed="60"/>
      <name val="Arial"/>
      <family val="2"/>
      <charset val="177"/>
    </font>
    <font>
      <b/>
      <sz val="11"/>
      <color indexed="8"/>
      <name val="Arial"/>
      <family val="2"/>
    </font>
    <font>
      <b/>
      <sz val="11"/>
      <color indexed="8"/>
      <name val="Arial"/>
      <family val="2"/>
      <charset val="177"/>
    </font>
    <font>
      <b/>
      <sz val="11"/>
      <color indexed="63"/>
      <name val="Arial"/>
      <family val="2"/>
      <charset val="177"/>
    </font>
    <font>
      <sz val="11"/>
      <color indexed="62"/>
      <name val="Arial"/>
      <family val="2"/>
      <charset val="177"/>
    </font>
    <font>
      <sz val="11"/>
      <color indexed="20"/>
      <name val="Arial"/>
      <family val="2"/>
      <charset val="177"/>
    </font>
    <font>
      <b/>
      <sz val="11"/>
      <color indexed="9"/>
      <name val="Arial"/>
      <family val="2"/>
      <charset val="177"/>
    </font>
    <font>
      <sz val="11"/>
      <color indexed="52"/>
      <name val="Arial"/>
      <family val="2"/>
      <charset val="177"/>
    </font>
    <font>
      <sz val="12"/>
      <name val="宋体"/>
      <charset val="134"/>
    </font>
    <font>
      <sz val="11"/>
      <name val="David"/>
      <family val="2"/>
      <charset val="177"/>
    </font>
    <font>
      <b/>
      <sz val="11"/>
      <name val="David"/>
      <family val="2"/>
      <charset val="177"/>
    </font>
    <font>
      <b/>
      <u/>
      <sz val="11"/>
      <name val="David"/>
      <family val="2"/>
      <charset val="177"/>
    </font>
    <font>
      <i/>
      <sz val="11"/>
      <name val="David"/>
      <family val="2"/>
      <charset val="177"/>
    </font>
    <font>
      <sz val="11"/>
      <color rgb="FFE3F3F1"/>
      <name val="David"/>
      <family val="2"/>
      <charset val="177"/>
    </font>
  </fonts>
  <fills count="30">
    <fill>
      <patternFill patternType="none"/>
    </fill>
    <fill>
      <patternFill patternType="gray125"/>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rgb="FFE3F3F1"/>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dotted">
        <color indexed="64"/>
      </bottom>
      <diagonal/>
    </border>
    <border>
      <left style="thin">
        <color indexed="64"/>
      </left>
      <right style="double">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top style="thin">
        <color indexed="62"/>
      </top>
      <bottom style="double">
        <color indexed="62"/>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427">
    <xf numFmtId="0" fontId="0" fillId="0" borderId="0" applyNumberForma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0" fontId="2" fillId="0" borderId="0" applyNumberFormat="0" applyFill="0" applyBorder="0" applyAlignment="0" applyProtection="0"/>
    <xf numFmtId="0" fontId="12" fillId="0" borderId="0"/>
    <xf numFmtId="0" fontId="2" fillId="0" borderId="0" applyNumberFormat="0" applyFill="0" applyBorder="0" applyAlignment="0" applyProtection="0"/>
    <xf numFmtId="168" fontId="13" fillId="3" borderId="0" applyNumberFormat="0" applyBorder="0" applyAlignment="0" applyProtection="0"/>
    <xf numFmtId="168" fontId="13" fillId="4" borderId="0" applyNumberFormat="0" applyBorder="0" applyAlignment="0" applyProtection="0"/>
    <xf numFmtId="168" fontId="13" fillId="5" borderId="0" applyNumberFormat="0" applyBorder="0" applyAlignment="0" applyProtection="0"/>
    <xf numFmtId="168" fontId="13" fillId="6" borderId="0" applyNumberFormat="0" applyBorder="0" applyAlignment="0" applyProtection="0"/>
    <xf numFmtId="168" fontId="13" fillId="7" borderId="0" applyNumberFormat="0" applyBorder="0" applyAlignment="0" applyProtection="0"/>
    <xf numFmtId="168" fontId="13" fillId="8" borderId="0" applyNumberFormat="0" applyBorder="0" applyAlignment="0" applyProtection="0"/>
    <xf numFmtId="168" fontId="14" fillId="3" borderId="0" applyNumberFormat="0" applyBorder="0" applyAlignment="0" applyProtection="0"/>
    <xf numFmtId="0" fontId="14" fillId="3" borderId="0" applyNumberFormat="0" applyBorder="0" applyAlignment="0" applyProtection="0"/>
    <xf numFmtId="168" fontId="14" fillId="4" borderId="0" applyNumberFormat="0" applyBorder="0" applyAlignment="0" applyProtection="0"/>
    <xf numFmtId="0" fontId="14" fillId="4" borderId="0" applyNumberFormat="0" applyBorder="0" applyAlignment="0" applyProtection="0"/>
    <xf numFmtId="168" fontId="14" fillId="5" borderId="0" applyNumberFormat="0" applyBorder="0" applyAlignment="0" applyProtection="0"/>
    <xf numFmtId="0" fontId="14" fillId="5" borderId="0" applyNumberFormat="0" applyBorder="0" applyAlignment="0" applyProtection="0"/>
    <xf numFmtId="168" fontId="14" fillId="6" borderId="0" applyNumberFormat="0" applyBorder="0" applyAlignment="0" applyProtection="0"/>
    <xf numFmtId="0" fontId="14" fillId="6" borderId="0" applyNumberFormat="0" applyBorder="0" applyAlignment="0" applyProtection="0"/>
    <xf numFmtId="168" fontId="14" fillId="7" borderId="0" applyNumberFormat="0" applyBorder="0" applyAlignment="0" applyProtection="0"/>
    <xf numFmtId="0" fontId="14" fillId="7" borderId="0" applyNumberFormat="0" applyBorder="0" applyAlignment="0" applyProtection="0"/>
    <xf numFmtId="168" fontId="14" fillId="8" borderId="0" applyNumberFormat="0" applyBorder="0" applyAlignment="0" applyProtection="0"/>
    <xf numFmtId="0" fontId="14" fillId="8"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168" fontId="13" fillId="9" borderId="0" applyNumberFormat="0" applyBorder="0" applyAlignment="0" applyProtection="0"/>
    <xf numFmtId="168" fontId="13" fillId="10" borderId="0" applyNumberFormat="0" applyBorder="0" applyAlignment="0" applyProtection="0"/>
    <xf numFmtId="168" fontId="13" fillId="11" borderId="0" applyNumberFormat="0" applyBorder="0" applyAlignment="0" applyProtection="0"/>
    <xf numFmtId="168" fontId="13" fillId="6" borderId="0" applyNumberFormat="0" applyBorder="0" applyAlignment="0" applyProtection="0"/>
    <xf numFmtId="168" fontId="13" fillId="9" borderId="0" applyNumberFormat="0" applyBorder="0" applyAlignment="0" applyProtection="0"/>
    <xf numFmtId="168" fontId="13" fillId="12" borderId="0" applyNumberFormat="0" applyBorder="0" applyAlignment="0" applyProtection="0"/>
    <xf numFmtId="168" fontId="14" fillId="9" borderId="0" applyNumberFormat="0" applyBorder="0" applyAlignment="0" applyProtection="0"/>
    <xf numFmtId="0" fontId="14" fillId="9" borderId="0" applyNumberFormat="0" applyBorder="0" applyAlignment="0" applyProtection="0"/>
    <xf numFmtId="168" fontId="14" fillId="10" borderId="0" applyNumberFormat="0" applyBorder="0" applyAlignment="0" applyProtection="0"/>
    <xf numFmtId="0" fontId="14" fillId="10" borderId="0" applyNumberFormat="0" applyBorder="0" applyAlignment="0" applyProtection="0"/>
    <xf numFmtId="168" fontId="14" fillId="11" borderId="0" applyNumberFormat="0" applyBorder="0" applyAlignment="0" applyProtection="0"/>
    <xf numFmtId="0" fontId="14" fillId="11" borderId="0" applyNumberFormat="0" applyBorder="0" applyAlignment="0" applyProtection="0"/>
    <xf numFmtId="168" fontId="14" fillId="6" borderId="0" applyNumberFormat="0" applyBorder="0" applyAlignment="0" applyProtection="0"/>
    <xf numFmtId="0" fontId="14" fillId="6" borderId="0" applyNumberFormat="0" applyBorder="0" applyAlignment="0" applyProtection="0"/>
    <xf numFmtId="168" fontId="14" fillId="9" borderId="0" applyNumberFormat="0" applyBorder="0" applyAlignment="0" applyProtection="0"/>
    <xf numFmtId="0" fontId="14" fillId="9" borderId="0" applyNumberFormat="0" applyBorder="0" applyAlignment="0" applyProtection="0"/>
    <xf numFmtId="168" fontId="14" fillId="12" borderId="0" applyNumberFormat="0" applyBorder="0" applyAlignment="0" applyProtection="0"/>
    <xf numFmtId="0" fontId="14"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168" fontId="16" fillId="13" borderId="0" applyNumberFormat="0" applyBorder="0" applyAlignment="0" applyProtection="0"/>
    <xf numFmtId="168" fontId="16" fillId="10" borderId="0" applyNumberFormat="0" applyBorder="0" applyAlignment="0" applyProtection="0"/>
    <xf numFmtId="168" fontId="16" fillId="11" borderId="0" applyNumberFormat="0" applyBorder="0" applyAlignment="0" applyProtection="0"/>
    <xf numFmtId="168" fontId="16" fillId="14" borderId="0" applyNumberFormat="0" applyBorder="0" applyAlignment="0" applyProtection="0"/>
    <xf numFmtId="168" fontId="16" fillId="15" borderId="0" applyNumberFormat="0" applyBorder="0" applyAlignment="0" applyProtection="0"/>
    <xf numFmtId="168" fontId="16" fillId="16" borderId="0" applyNumberFormat="0" applyBorder="0" applyAlignment="0" applyProtection="0"/>
    <xf numFmtId="168" fontId="17" fillId="13" borderId="0" applyNumberFormat="0" applyBorder="0" applyAlignment="0" applyProtection="0"/>
    <xf numFmtId="0" fontId="17" fillId="13" borderId="0" applyNumberFormat="0" applyBorder="0" applyAlignment="0" applyProtection="0"/>
    <xf numFmtId="168" fontId="17" fillId="10" borderId="0" applyNumberFormat="0" applyBorder="0" applyAlignment="0" applyProtection="0"/>
    <xf numFmtId="0" fontId="17" fillId="10" borderId="0" applyNumberFormat="0" applyBorder="0" applyAlignment="0" applyProtection="0"/>
    <xf numFmtId="168" fontId="17" fillId="11" borderId="0" applyNumberFormat="0" applyBorder="0" applyAlignment="0" applyProtection="0"/>
    <xf numFmtId="0" fontId="17" fillId="11" borderId="0" applyNumberFormat="0" applyBorder="0" applyAlignment="0" applyProtection="0"/>
    <xf numFmtId="168" fontId="17" fillId="14" borderId="0" applyNumberFormat="0" applyBorder="0" applyAlignment="0" applyProtection="0"/>
    <xf numFmtId="0" fontId="17" fillId="14" borderId="0" applyNumberFormat="0" applyBorder="0" applyAlignment="0" applyProtection="0"/>
    <xf numFmtId="168" fontId="17" fillId="15" borderId="0" applyNumberFormat="0" applyBorder="0" applyAlignment="0" applyProtection="0"/>
    <xf numFmtId="0" fontId="17" fillId="15" borderId="0" applyNumberFormat="0" applyBorder="0" applyAlignment="0" applyProtection="0"/>
    <xf numFmtId="168" fontId="17" fillId="16" borderId="0" applyNumberFormat="0" applyBorder="0" applyAlignment="0" applyProtection="0"/>
    <xf numFmtId="0" fontId="17" fillId="16"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169" fontId="19" fillId="0" borderId="0" applyFont="0" applyFill="0" applyBorder="0" applyAlignment="0" applyProtection="0"/>
    <xf numFmtId="168" fontId="16" fillId="17" borderId="0" applyNumberFormat="0" applyBorder="0" applyAlignment="0" applyProtection="0"/>
    <xf numFmtId="168" fontId="16" fillId="18" borderId="0" applyNumberFormat="0" applyBorder="0" applyAlignment="0" applyProtection="0"/>
    <xf numFmtId="168" fontId="16" fillId="19" borderId="0" applyNumberFormat="0" applyBorder="0" applyAlignment="0" applyProtection="0"/>
    <xf numFmtId="168" fontId="16" fillId="14" borderId="0" applyNumberFormat="0" applyBorder="0" applyAlignment="0" applyProtection="0"/>
    <xf numFmtId="168" fontId="16" fillId="15" borderId="0" applyNumberFormat="0" applyBorder="0" applyAlignment="0" applyProtection="0"/>
    <xf numFmtId="168" fontId="16" fillId="20" borderId="0" applyNumberFormat="0" applyBorder="0" applyAlignment="0" applyProtection="0"/>
    <xf numFmtId="170" fontId="20" fillId="0" borderId="0" applyFont="0" applyFill="0" applyBorder="0" applyAlignment="0" applyProtection="0"/>
    <xf numFmtId="168" fontId="21" fillId="5" borderId="0" applyNumberFormat="0" applyBorder="0" applyAlignment="0" applyProtection="0"/>
    <xf numFmtId="0" fontId="21" fillId="5" borderId="0" applyNumberFormat="0" applyBorder="0" applyAlignment="0" applyProtection="0"/>
    <xf numFmtId="168" fontId="22" fillId="21" borderId="3" applyNumberFormat="0" applyAlignment="0" applyProtection="0"/>
    <xf numFmtId="0" fontId="22" fillId="21" borderId="3" applyNumberFormat="0" applyAlignment="0" applyProtection="0"/>
    <xf numFmtId="168" fontId="23" fillId="22" borderId="4" applyNumberFormat="0" applyAlignment="0" applyProtection="0"/>
    <xf numFmtId="0" fontId="23" fillId="22" borderId="4" applyNumberFormat="0" applyAlignment="0" applyProtection="0"/>
    <xf numFmtId="168" fontId="24" fillId="0" borderId="5" applyNumberFormat="0" applyFill="0" applyAlignment="0" applyProtection="0"/>
    <xf numFmtId="0" fontId="24" fillId="0" borderId="5" applyNumberFormat="0" applyFill="0" applyAlignment="0" applyProtection="0"/>
    <xf numFmtId="41" fontId="25" fillId="0" borderId="0" applyFont="0" applyFill="0" applyBorder="0" applyAlignment="0" applyProtection="0"/>
    <xf numFmtId="171" fontId="26" fillId="0" borderId="0" applyFont="0" applyFill="0" applyBorder="0" applyAlignment="0" applyProtection="0">
      <alignment horizontal="right"/>
    </xf>
    <xf numFmtId="172"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9" fontId="27" fillId="0" borderId="0" applyFont="0" applyFill="0" applyBorder="0" applyAlignment="0" applyProtection="0"/>
    <xf numFmtId="174" fontId="26" fillId="0" borderId="0" applyFont="0" applyFill="0" applyBorder="0" applyAlignment="0" applyProtection="0">
      <alignment horizontal="right"/>
    </xf>
    <xf numFmtId="175" fontId="26" fillId="0" borderId="0" applyFont="0" applyFill="0" applyBorder="0" applyAlignment="0" applyProtection="0">
      <alignment horizontal="right"/>
    </xf>
    <xf numFmtId="44" fontId="28" fillId="0" borderId="0" applyFont="0" applyFill="0" applyBorder="0" applyAlignment="0" applyProtection="0"/>
    <xf numFmtId="165" fontId="27" fillId="0" borderId="0" applyFont="0" applyFill="0" applyBorder="0" applyAlignment="0" applyProtection="0"/>
    <xf numFmtId="168" fontId="29" fillId="8" borderId="3" applyNumberFormat="0" applyAlignment="0" applyProtection="0"/>
    <xf numFmtId="168" fontId="30" fillId="21" borderId="6" applyNumberFormat="0" applyAlignment="0" applyProtection="0"/>
    <xf numFmtId="176" fontId="27" fillId="0" borderId="0" applyFont="0" applyFill="0" applyBorder="0" applyAlignment="0" applyProtection="0"/>
    <xf numFmtId="177" fontId="26" fillId="0" borderId="0" applyFont="0" applyFill="0" applyBorder="0" applyAlignment="0" applyProtection="0"/>
    <xf numFmtId="0" fontId="31" fillId="0" borderId="0" applyProtection="0"/>
    <xf numFmtId="168" fontId="32" fillId="5" borderId="0" applyNumberFormat="0" applyBorder="0" applyAlignment="0" applyProtection="0"/>
    <xf numFmtId="178" fontId="26" fillId="0" borderId="7" applyNumberFormat="0" applyFont="0" applyFill="0" applyAlignment="0" applyProtection="0"/>
    <xf numFmtId="168" fontId="17" fillId="17" borderId="0" applyNumberFormat="0" applyBorder="0" applyAlignment="0" applyProtection="0"/>
    <xf numFmtId="0" fontId="17" fillId="17" borderId="0" applyNumberFormat="0" applyBorder="0" applyAlignment="0" applyProtection="0"/>
    <xf numFmtId="168" fontId="17" fillId="18" borderId="0" applyNumberFormat="0" applyBorder="0" applyAlignment="0" applyProtection="0"/>
    <xf numFmtId="0" fontId="17" fillId="18" borderId="0" applyNumberFormat="0" applyBorder="0" applyAlignment="0" applyProtection="0"/>
    <xf numFmtId="168" fontId="17" fillId="19" borderId="0" applyNumberFormat="0" applyBorder="0" applyAlignment="0" applyProtection="0"/>
    <xf numFmtId="0" fontId="17" fillId="19" borderId="0" applyNumberFormat="0" applyBorder="0" applyAlignment="0" applyProtection="0"/>
    <xf numFmtId="168" fontId="17" fillId="14" borderId="0" applyNumberFormat="0" applyBorder="0" applyAlignment="0" applyProtection="0"/>
    <xf numFmtId="0" fontId="17" fillId="14" borderId="0" applyNumberFormat="0" applyBorder="0" applyAlignment="0" applyProtection="0"/>
    <xf numFmtId="168" fontId="17" fillId="15" borderId="0" applyNumberFormat="0" applyBorder="0" applyAlignment="0" applyProtection="0"/>
    <xf numFmtId="0" fontId="17" fillId="15" borderId="0" applyNumberFormat="0" applyBorder="0" applyAlignment="0" applyProtection="0"/>
    <xf numFmtId="168" fontId="17" fillId="20" borderId="0" applyNumberFormat="0" applyBorder="0" applyAlignment="0" applyProtection="0"/>
    <xf numFmtId="0" fontId="17" fillId="20" borderId="0" applyNumberFormat="0" applyBorder="0" applyAlignment="0" applyProtection="0"/>
    <xf numFmtId="168" fontId="33" fillId="8" borderId="3" applyNumberFormat="0" applyAlignment="0" applyProtection="0"/>
    <xf numFmtId="0" fontId="33" fillId="8" borderId="3" applyNumberFormat="0" applyAlignment="0" applyProtection="0"/>
    <xf numFmtId="179" fontId="19" fillId="0" borderId="0" applyFont="0" applyFill="0" applyBorder="0" applyAlignment="0" applyProtection="0"/>
    <xf numFmtId="0" fontId="34" fillId="0" borderId="0" applyProtection="0"/>
    <xf numFmtId="0" fontId="35" fillId="0" borderId="0" applyProtection="0"/>
    <xf numFmtId="0" fontId="36" fillId="0" borderId="0" applyProtection="0"/>
    <xf numFmtId="0" fontId="37" fillId="0" borderId="0" applyProtection="0"/>
    <xf numFmtId="0" fontId="38" fillId="0" borderId="0" applyProtection="0"/>
    <xf numFmtId="0" fontId="39" fillId="0" borderId="0" applyProtection="0"/>
    <xf numFmtId="0" fontId="40" fillId="0" borderId="0" applyProtection="0"/>
    <xf numFmtId="15" fontId="27" fillId="0" borderId="0" applyFont="0" applyFill="0" applyBorder="0" applyAlignment="0" applyProtection="0"/>
    <xf numFmtId="0" fontId="41" fillId="0" borderId="0" applyFill="0" applyBorder="0" applyProtection="0">
      <alignment horizontal="left"/>
    </xf>
    <xf numFmtId="180" fontId="26" fillId="0" borderId="0" applyFont="0" applyFill="0" applyBorder="0" applyAlignment="0" applyProtection="0">
      <alignment horizontal="right"/>
    </xf>
    <xf numFmtId="0" fontId="42" fillId="0" borderId="0" applyProtection="0">
      <alignment horizontal="right"/>
    </xf>
    <xf numFmtId="0" fontId="43" fillId="0" borderId="0" applyProtection="0"/>
    <xf numFmtId="0" fontId="44" fillId="0" borderId="0" applyProtection="0"/>
    <xf numFmtId="168" fontId="45" fillId="4" borderId="0" applyNumberFormat="0" applyBorder="0" applyAlignment="0" applyProtection="0"/>
    <xf numFmtId="0" fontId="45" fillId="4" borderId="0" applyNumberFormat="0" applyBorder="0" applyAlignment="0" applyProtection="0"/>
    <xf numFmtId="168" fontId="46" fillId="0" borderId="5" applyNumberFormat="0" applyFill="0" applyAlignment="0" applyProtection="0"/>
    <xf numFmtId="168" fontId="47" fillId="22" borderId="4" applyNumberFormat="0" applyAlignment="0" applyProtection="0"/>
    <xf numFmtId="181" fontId="11" fillId="0" borderId="0" applyFont="0" applyFill="0" applyBorder="0" applyAlignment="0" applyProtection="0"/>
    <xf numFmtId="181" fontId="2" fillId="0" borderId="0" applyFont="0" applyFill="0" applyBorder="0" applyAlignment="0" applyProtection="0"/>
    <xf numFmtId="0" fontId="48" fillId="0" borderId="8" applyNumberFormat="0">
      <alignment horizontal="left"/>
    </xf>
    <xf numFmtId="182" fontId="26" fillId="0" borderId="0" applyFont="0" applyFill="0" applyBorder="0" applyAlignment="0" applyProtection="0">
      <alignment horizontal="right"/>
    </xf>
    <xf numFmtId="168" fontId="49" fillId="0" borderId="9" applyNumberFormat="0" applyFill="0" applyAlignment="0" applyProtection="0"/>
    <xf numFmtId="168" fontId="50" fillId="0" borderId="10" applyNumberFormat="0" applyFill="0" applyAlignment="0" applyProtection="0"/>
    <xf numFmtId="168" fontId="51" fillId="0" borderId="11" applyNumberFormat="0" applyFill="0" applyAlignment="0" applyProtection="0"/>
    <xf numFmtId="168" fontId="51" fillId="0" borderId="0" applyNumberFormat="0" applyFill="0" applyBorder="0" applyAlignment="0" applyProtection="0"/>
    <xf numFmtId="168" fontId="52" fillId="23" borderId="0" applyNumberFormat="0" applyBorder="0" applyAlignment="0" applyProtection="0"/>
    <xf numFmtId="0" fontId="52" fillId="23" borderId="0" applyNumberFormat="0" applyBorder="0" applyAlignment="0" applyProtection="0"/>
    <xf numFmtId="168" fontId="53" fillId="2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83" fontId="2" fillId="0" borderId="0"/>
    <xf numFmtId="0" fontId="2" fillId="0" borderId="0"/>
    <xf numFmtId="0" fontId="2" fillId="0" borderId="0"/>
    <xf numFmtId="179" fontId="11" fillId="0" borderId="0"/>
    <xf numFmtId="0"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7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0" fontId="15" fillId="0" borderId="0"/>
    <xf numFmtId="0"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0" fontId="2" fillId="0" borderId="0"/>
    <xf numFmtId="168" fontId="2" fillId="0" borderId="0"/>
    <xf numFmtId="0" fontId="54" fillId="0" borderId="0"/>
    <xf numFmtId="0" fontId="1" fillId="0" borderId="0"/>
    <xf numFmtId="184" fontId="1" fillId="0" borderId="0"/>
    <xf numFmtId="184" fontId="1" fillId="0" borderId="0"/>
    <xf numFmtId="0" fontId="2" fillId="0" borderId="0"/>
    <xf numFmtId="179" fontId="54" fillId="0" borderId="0"/>
    <xf numFmtId="179" fontId="14" fillId="0" borderId="0"/>
    <xf numFmtId="168" fontId="2" fillId="0" borderId="0"/>
    <xf numFmtId="168" fontId="2" fillId="0" borderId="0"/>
    <xf numFmtId="168" fontId="2" fillId="0" borderId="0"/>
    <xf numFmtId="168" fontId="2" fillId="0" borderId="0"/>
    <xf numFmtId="0" fontId="2" fillId="0" borderId="0"/>
    <xf numFmtId="0" fontId="25" fillId="0" borderId="0"/>
    <xf numFmtId="183" fontId="19" fillId="0" borderId="0"/>
    <xf numFmtId="168" fontId="2" fillId="0" borderId="0"/>
    <xf numFmtId="183" fontId="11" fillId="0" borderId="0"/>
    <xf numFmtId="0" fontId="2" fillId="0" borderId="0"/>
    <xf numFmtId="0" fontId="2" fillId="0" borderId="0"/>
    <xf numFmtId="184" fontId="2" fillId="0" borderId="0"/>
    <xf numFmtId="184" fontId="2" fillId="0" borderId="0"/>
    <xf numFmtId="0" fontId="1" fillId="0" borderId="0"/>
    <xf numFmtId="184" fontId="2" fillId="0" borderId="0"/>
    <xf numFmtId="0" fontId="5" fillId="0" borderId="0"/>
    <xf numFmtId="168" fontId="2" fillId="24" borderId="12" applyNumberFormat="0" applyFont="0" applyAlignment="0" applyProtection="0"/>
    <xf numFmtId="0" fontId="14" fillId="24" borderId="12" applyNumberFormat="0" applyFont="0" applyAlignment="0" applyProtection="0"/>
    <xf numFmtId="168" fontId="55" fillId="21" borderId="3" applyNumberFormat="0" applyAlignment="0" applyProtection="0"/>
    <xf numFmtId="40" fontId="56" fillId="25" borderId="0">
      <alignment horizontal="right"/>
    </xf>
    <xf numFmtId="0" fontId="57" fillId="25" borderId="0">
      <alignment horizontal="right"/>
    </xf>
    <xf numFmtId="0" fontId="58" fillId="25" borderId="13"/>
    <xf numFmtId="0" fontId="58" fillId="0" borderId="0" applyBorder="0">
      <alignment horizontal="centerContinuous"/>
    </xf>
    <xf numFmtId="0" fontId="59" fillId="0" borderId="0" applyBorder="0">
      <alignment horizontal="centerContinuous"/>
    </xf>
    <xf numFmtId="1" fontId="60" fillId="0" borderId="0" applyProtection="0">
      <alignment horizontal="right" vertical="center"/>
    </xf>
    <xf numFmtId="9" fontId="1"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11" fillId="0" borderId="0" applyFont="0" applyFill="0" applyBorder="0" applyAlignment="0" applyProtection="0"/>
    <xf numFmtId="9" fontId="61"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168" fontId="63" fillId="21" borderId="6" applyNumberFormat="0" applyAlignment="0" applyProtection="0"/>
    <xf numFmtId="0" fontId="63" fillId="21" borderId="6" applyNumberFormat="0" applyAlignment="0" applyProtection="0"/>
    <xf numFmtId="0" fontId="19" fillId="0" borderId="0"/>
    <xf numFmtId="168" fontId="64" fillId="0" borderId="14" applyNumberFormat="0" applyFill="0" applyAlignment="0" applyProtection="0"/>
    <xf numFmtId="0" fontId="65" fillId="0" borderId="0" applyBorder="0" applyProtection="0">
      <alignment vertical="center"/>
    </xf>
    <xf numFmtId="178" fontId="65" fillId="0" borderId="2" applyBorder="0" applyProtection="0">
      <alignment horizontal="right" vertical="center"/>
    </xf>
    <xf numFmtId="0" fontId="66" fillId="26" borderId="0" applyBorder="0" applyProtection="0">
      <alignment horizontal="centerContinuous" vertical="center"/>
    </xf>
    <xf numFmtId="0" fontId="66" fillId="27" borderId="2" applyBorder="0" applyProtection="0">
      <alignment horizontal="centerContinuous" vertical="center"/>
    </xf>
    <xf numFmtId="0" fontId="65" fillId="0" borderId="0" applyBorder="0" applyProtection="0">
      <alignment vertical="center"/>
    </xf>
    <xf numFmtId="0" fontId="67" fillId="0" borderId="0" applyFill="0" applyBorder="0" applyProtection="0">
      <alignment horizontal="left"/>
    </xf>
    <xf numFmtId="0" fontId="41" fillId="0" borderId="15" applyFill="0" applyBorder="0" applyProtection="0">
      <alignment horizontal="left" vertical="top"/>
    </xf>
    <xf numFmtId="168" fontId="68" fillId="0" borderId="0" applyNumberFormat="0" applyFill="0" applyBorder="0" applyAlignment="0" applyProtection="0"/>
    <xf numFmtId="168" fontId="69" fillId="0" borderId="0" applyNumberFormat="0" applyFill="0" applyBorder="0" applyAlignment="0" applyProtection="0"/>
    <xf numFmtId="49" fontId="2" fillId="0" borderId="0" applyFon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1" fillId="0" borderId="0" applyNumberFormat="0" applyFill="0" applyBorder="0" applyAlignment="0" applyProtection="0"/>
    <xf numFmtId="0" fontId="71" fillId="0" borderId="0" applyNumberFormat="0" applyFill="0" applyBorder="0" applyAlignment="0" applyProtection="0"/>
    <xf numFmtId="168" fontId="72" fillId="0" borderId="0" applyNumberFormat="0" applyFill="0" applyBorder="0" applyAlignment="0" applyProtection="0"/>
    <xf numFmtId="168" fontId="73" fillId="0" borderId="9" applyNumberFormat="0" applyFill="0" applyAlignment="0" applyProtection="0"/>
    <xf numFmtId="0" fontId="73" fillId="0" borderId="9" applyNumberFormat="0" applyFill="0" applyAlignment="0" applyProtection="0"/>
    <xf numFmtId="168" fontId="74" fillId="0" borderId="10" applyNumberFormat="0" applyFill="0" applyAlignment="0" applyProtection="0"/>
    <xf numFmtId="0" fontId="74" fillId="0" borderId="10" applyNumberFormat="0" applyFill="0" applyAlignment="0" applyProtection="0"/>
    <xf numFmtId="168" fontId="75" fillId="0" borderId="11" applyNumberFormat="0" applyFill="0" applyAlignment="0" applyProtection="0"/>
    <xf numFmtId="0" fontId="75" fillId="0" borderId="11" applyNumberFormat="0" applyFill="0" applyAlignment="0" applyProtection="0"/>
    <xf numFmtId="168" fontId="75" fillId="0" borderId="0" applyNumberFormat="0" applyFill="0" applyBorder="0" applyAlignment="0" applyProtection="0"/>
    <xf numFmtId="0" fontId="75" fillId="0" borderId="0" applyNumberFormat="0" applyFill="0" applyBorder="0" applyAlignment="0" applyProtection="0"/>
    <xf numFmtId="0" fontId="72" fillId="0" borderId="0" applyNumberFormat="0" applyFill="0" applyBorder="0" applyAlignment="0" applyProtection="0"/>
    <xf numFmtId="168" fontId="76" fillId="0" borderId="14" applyNumberFormat="0" applyFill="0" applyAlignment="0" applyProtection="0"/>
    <xf numFmtId="168" fontId="76" fillId="0" borderId="14" applyNumberFormat="0" applyFill="0" applyAlignment="0" applyProtection="0"/>
    <xf numFmtId="168" fontId="76" fillId="0" borderId="14" applyNumberFormat="0" applyFill="0" applyAlignment="0" applyProtection="0"/>
    <xf numFmtId="168" fontId="77" fillId="0" borderId="0" applyNumberFormat="0" applyFill="0" applyBorder="0" applyAlignment="0" applyProtection="0"/>
    <xf numFmtId="168" fontId="2" fillId="24" borderId="12" applyNumberFormat="0" applyFont="0" applyAlignment="0" applyProtection="0"/>
    <xf numFmtId="168" fontId="78" fillId="4" borderId="0" applyNumberFormat="0" applyBorder="0" applyAlignment="0" applyProtection="0"/>
    <xf numFmtId="0" fontId="79" fillId="0" borderId="0" applyNumberFormat="0">
      <alignment horizontal="left"/>
    </xf>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0" fontId="15" fillId="24" borderId="12" applyNumberFormat="0" applyFont="0" applyAlignment="0" applyProtection="0"/>
    <xf numFmtId="0" fontId="80" fillId="21" borderId="3" applyNumberFormat="0" applyAlignment="0" applyProtection="0"/>
    <xf numFmtId="0" fontId="81" fillId="5"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lignment horizontal="right"/>
    </xf>
    <xf numFmtId="0" fontId="85" fillId="0" borderId="9" applyNumberFormat="0" applyFill="0" applyAlignment="0" applyProtection="0"/>
    <xf numFmtId="0" fontId="86" fillId="0" borderId="10" applyNumberFormat="0" applyFill="0" applyAlignment="0" applyProtection="0"/>
    <xf numFmtId="0" fontId="87" fillId="0" borderId="11"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4" fillId="0" borderId="0" applyNumberFormat="0">
      <alignment horizontal="right"/>
    </xf>
    <xf numFmtId="0" fontId="89" fillId="23" borderId="0" applyNumberFormat="0" applyBorder="0" applyAlignment="0" applyProtection="0"/>
    <xf numFmtId="185" fontId="90" fillId="0" borderId="16" applyNumberFormat="0" applyFont="0" applyFill="0" applyBorder="0" applyAlignment="0">
      <protection locked="0"/>
    </xf>
    <xf numFmtId="0" fontId="91" fillId="0" borderId="14" applyNumberFormat="0" applyFill="0" applyAlignment="0" applyProtection="0"/>
    <xf numFmtId="0" fontId="84" fillId="0" borderId="0" applyNumberFormat="0">
      <alignment horizontal="right"/>
    </xf>
    <xf numFmtId="0" fontId="92" fillId="21" borderId="6" applyNumberFormat="0" applyAlignment="0" applyProtection="0"/>
    <xf numFmtId="0" fontId="93" fillId="8" borderId="3" applyNumberFormat="0" applyAlignment="0" applyProtection="0"/>
    <xf numFmtId="0" fontId="94" fillId="4" borderId="0" applyNumberFormat="0" applyBorder="0" applyAlignment="0" applyProtection="0"/>
    <xf numFmtId="0" fontId="95" fillId="22" borderId="4" applyNumberFormat="0" applyAlignment="0" applyProtection="0"/>
    <xf numFmtId="0" fontId="96" fillId="0" borderId="5" applyNumberFormat="0" applyFill="0" applyAlignment="0" applyProtection="0"/>
    <xf numFmtId="0" fontId="97" fillId="0" borderId="0">
      <alignment vertical="center"/>
    </xf>
    <xf numFmtId="17" fontId="2" fillId="0" borderId="0" applyFill="0" applyBorder="0">
      <alignment horizontal="centerContinuous" vertical="justify" textRotation="255" wrapText="1"/>
      <protection locked="0"/>
    </xf>
    <xf numFmtId="0" fontId="2" fillId="0" borderId="0" applyNumberFormat="0" applyFill="0" applyBorder="0" applyAlignment="0" applyProtection="0"/>
  </cellStyleXfs>
  <cellXfs count="127">
    <xf numFmtId="0" fontId="0" fillId="0" borderId="0" xfId="0"/>
    <xf numFmtId="0" fontId="0" fillId="0" borderId="0" xfId="0" applyFill="1"/>
    <xf numFmtId="3" fontId="3" fillId="0" borderId="0" xfId="0" applyNumberFormat="1" applyFont="1"/>
    <xf numFmtId="3" fontId="0" fillId="0" borderId="0" xfId="0" applyNumberFormat="1" applyAlignment="1">
      <alignment horizontal="right"/>
    </xf>
    <xf numFmtId="0" fontId="0" fillId="0" borderId="0" xfId="0" applyAlignment="1">
      <alignment horizontal="right"/>
    </xf>
    <xf numFmtId="0" fontId="0" fillId="0" borderId="0" xfId="0" applyAlignment="1">
      <alignment horizontal="left"/>
    </xf>
    <xf numFmtId="2" fontId="0" fillId="0" borderId="0" xfId="0" applyNumberFormat="1"/>
    <xf numFmtId="0" fontId="0" fillId="0" borderId="0" xfId="0" quotePrefix="1"/>
    <xf numFmtId="3" fontId="0" fillId="0" borderId="0" xfId="0" applyNumberFormat="1"/>
    <xf numFmtId="3" fontId="4" fillId="0" borderId="0" xfId="1" applyNumberFormat="1" applyFont="1" applyAlignment="1">
      <alignment horizontal="right"/>
    </xf>
    <xf numFmtId="164" fontId="0" fillId="0" borderId="0" xfId="0" applyNumberFormat="1"/>
    <xf numFmtId="0" fontId="6" fillId="0" borderId="0" xfId="0" applyFont="1" applyAlignment="1">
      <alignment horizontal="center" vertical="center" readingOrder="2"/>
    </xf>
    <xf numFmtId="0" fontId="7" fillId="2" borderId="1" xfId="0" applyFont="1" applyFill="1" applyBorder="1" applyAlignment="1">
      <alignment horizontal="center" wrapText="1"/>
    </xf>
    <xf numFmtId="3" fontId="2" fillId="0" borderId="1" xfId="1" applyNumberFormat="1" applyFont="1" applyBorder="1" applyAlignment="1">
      <alignment horizontal="right"/>
    </xf>
    <xf numFmtId="3" fontId="0" fillId="0" borderId="1" xfId="0" applyNumberFormat="1" applyBorder="1"/>
    <xf numFmtId="166" fontId="0" fillId="0" borderId="1" xfId="3" applyNumberFormat="1" applyFont="1" applyBorder="1"/>
    <xf numFmtId="0" fontId="9" fillId="0" borderId="0" xfId="0" applyFont="1" applyAlignment="1">
      <alignment horizontal="center" vertical="center" readingOrder="2"/>
    </xf>
    <xf numFmtId="0" fontId="10" fillId="0" borderId="0" xfId="0" applyFont="1" applyAlignment="1">
      <alignment horizontal="center" vertical="center" readingOrder="2"/>
    </xf>
    <xf numFmtId="3" fontId="2" fillId="0" borderId="1" xfId="6" applyNumberFormat="1" applyBorder="1"/>
    <xf numFmtId="0" fontId="2" fillId="0" borderId="0" xfId="301"/>
    <xf numFmtId="167" fontId="2" fillId="0" borderId="1" xfId="301" applyNumberFormat="1" applyBorder="1"/>
    <xf numFmtId="0" fontId="2" fillId="0" borderId="0" xfId="4"/>
    <xf numFmtId="3" fontId="0" fillId="0" borderId="0" xfId="2" applyNumberFormat="1" applyFont="1"/>
    <xf numFmtId="14" fontId="0" fillId="0" borderId="0" xfId="0" applyNumberFormat="1"/>
    <xf numFmtId="0" fontId="0" fillId="0" borderId="1" xfId="0" applyBorder="1"/>
    <xf numFmtId="1" fontId="0" fillId="0" borderId="0" xfId="0" applyNumberFormat="1"/>
    <xf numFmtId="3" fontId="2" fillId="0" borderId="1" xfId="4" applyNumberFormat="1" applyBorder="1"/>
    <xf numFmtId="166" fontId="0" fillId="0" borderId="0" xfId="0" applyNumberFormat="1"/>
    <xf numFmtId="166" fontId="0" fillId="0" borderId="1" xfId="3" applyNumberFormat="1" applyFont="1" applyFill="1" applyBorder="1"/>
    <xf numFmtId="0" fontId="7" fillId="2" borderId="18" xfId="0" applyFont="1" applyFill="1" applyBorder="1" applyAlignment="1">
      <alignment horizontal="center" wrapText="1"/>
    </xf>
    <xf numFmtId="1" fontId="0" fillId="0" borderId="0" xfId="0" applyNumberFormat="1" applyAlignment="1">
      <alignment horizontal="right"/>
    </xf>
    <xf numFmtId="0" fontId="7" fillId="2" borderId="15" xfId="0" applyFont="1" applyFill="1" applyBorder="1" applyAlignment="1">
      <alignment horizontal="center" wrapText="1"/>
    </xf>
    <xf numFmtId="166" fontId="0" fillId="0" borderId="0" xfId="3" applyNumberFormat="1" applyFont="1"/>
    <xf numFmtId="9" fontId="0" fillId="0" borderId="0" xfId="2" applyFont="1"/>
    <xf numFmtId="9" fontId="0" fillId="0" borderId="0" xfId="0" applyNumberFormat="1"/>
    <xf numFmtId="0" fontId="98" fillId="0" borderId="0" xfId="425" applyNumberFormat="1" applyFont="1" applyBorder="1" applyAlignment="1" applyProtection="1">
      <alignment horizontal="left"/>
    </xf>
    <xf numFmtId="188" fontId="98" fillId="0" borderId="0" xfId="425" applyNumberFormat="1" applyFont="1" applyBorder="1" applyAlignment="1" applyProtection="1">
      <alignment horizontal="right"/>
    </xf>
    <xf numFmtId="0" fontId="98" fillId="0" borderId="19" xfId="425" applyNumberFormat="1" applyFont="1" applyBorder="1" applyAlignment="1" applyProtection="1">
      <alignment horizontal="left"/>
    </xf>
    <xf numFmtId="188" fontId="98" fillId="0" borderId="19" xfId="425" applyNumberFormat="1" applyFont="1" applyBorder="1" applyAlignment="1" applyProtection="1">
      <alignment horizontal="right"/>
    </xf>
    <xf numFmtId="0" fontId="98" fillId="0" borderId="0" xfId="425" applyNumberFormat="1" applyFont="1" applyBorder="1" applyAlignment="1" applyProtection="1"/>
    <xf numFmtId="188" fontId="98" fillId="0" borderId="2" xfId="425" applyNumberFormat="1" applyFont="1" applyBorder="1" applyAlignment="1" applyProtection="1">
      <alignment horizontal="right" vertical="top"/>
    </xf>
    <xf numFmtId="188" fontId="98" fillId="0" borderId="0" xfId="425" applyNumberFormat="1" applyFont="1" applyBorder="1" applyAlignment="1" applyProtection="1">
      <alignment horizontal="right" vertical="top"/>
    </xf>
    <xf numFmtId="0" fontId="98" fillId="0" borderId="2" xfId="425" applyNumberFormat="1" applyFont="1" applyBorder="1" applyAlignment="1" applyProtection="1">
      <alignment vertical="top"/>
    </xf>
    <xf numFmtId="188" fontId="99" fillId="0" borderId="19" xfId="425" applyNumberFormat="1" applyFont="1" applyBorder="1" applyAlignment="1" applyProtection="1">
      <alignment horizontal="right" vertical="top"/>
    </xf>
    <xf numFmtId="188" fontId="99" fillId="0" borderId="0" xfId="425" applyNumberFormat="1" applyFont="1" applyBorder="1" applyAlignment="1" applyProtection="1">
      <alignment horizontal="right"/>
    </xf>
    <xf numFmtId="0" fontId="99" fillId="0" borderId="0" xfId="425" applyNumberFormat="1" applyFont="1" applyBorder="1" applyAlignment="1" applyProtection="1"/>
    <xf numFmtId="0" fontId="99" fillId="0" borderId="0" xfId="426" applyFont="1" applyBorder="1" applyAlignment="1">
      <alignment horizontal="right"/>
    </xf>
    <xf numFmtId="0" fontId="98" fillId="0" borderId="0" xfId="0" applyFont="1" applyBorder="1" applyAlignment="1">
      <alignment horizontal="right" vertical="top" wrapText="1" readingOrder="2"/>
    </xf>
    <xf numFmtId="0" fontId="99" fillId="28" borderId="19" xfId="425" applyNumberFormat="1" applyFont="1" applyFill="1" applyBorder="1" applyAlignment="1" applyProtection="1"/>
    <xf numFmtId="0" fontId="100" fillId="28" borderId="19" xfId="425" applyNumberFormat="1" applyFont="1" applyFill="1" applyBorder="1" applyAlignment="1" applyProtection="1"/>
    <xf numFmtId="0" fontId="101" fillId="0" borderId="19" xfId="425" applyNumberFormat="1" applyFont="1" applyBorder="1" applyAlignment="1" applyProtection="1">
      <alignment horizontal="left"/>
    </xf>
    <xf numFmtId="0" fontId="0" fillId="0" borderId="2" xfId="0" applyBorder="1"/>
    <xf numFmtId="188" fontId="99" fillId="28" borderId="19" xfId="425" applyNumberFormat="1" applyFont="1" applyFill="1" applyBorder="1" applyAlignment="1" applyProtection="1">
      <alignment horizontal="right"/>
    </xf>
    <xf numFmtId="188" fontId="101" fillId="0" borderId="19" xfId="425" applyNumberFormat="1" applyFont="1" applyBorder="1" applyAlignment="1" applyProtection="1">
      <alignment horizontal="right"/>
    </xf>
    <xf numFmtId="0" fontId="0" fillId="0" borderId="0" xfId="0" applyAlignment="1">
      <alignment horizontal="center"/>
    </xf>
    <xf numFmtId="165" fontId="99" fillId="28" borderId="19" xfId="425" applyNumberFormat="1" applyFont="1" applyFill="1" applyBorder="1" applyAlignment="1" applyProtection="1">
      <alignment horizontal="center"/>
    </xf>
    <xf numFmtId="165" fontId="101" fillId="0" borderId="19" xfId="425" applyNumberFormat="1" applyFont="1" applyBorder="1" applyAlignment="1" applyProtection="1">
      <alignment horizontal="center" vertical="top"/>
    </xf>
    <xf numFmtId="165" fontId="99" fillId="0" borderId="0" xfId="425" applyNumberFormat="1" applyFont="1" applyBorder="1" applyAlignment="1" applyProtection="1">
      <alignment horizontal="center"/>
    </xf>
    <xf numFmtId="165" fontId="98" fillId="0" borderId="0" xfId="425" applyNumberFormat="1" applyFont="1" applyBorder="1" applyAlignment="1" applyProtection="1">
      <alignment horizontal="center"/>
    </xf>
    <xf numFmtId="165" fontId="98" fillId="0" borderId="2" xfId="425" applyNumberFormat="1" applyFont="1" applyBorder="1" applyAlignment="1" applyProtection="1">
      <alignment horizontal="center" vertical="top"/>
    </xf>
    <xf numFmtId="165" fontId="98" fillId="0" borderId="0" xfId="425" applyNumberFormat="1" applyFont="1" applyBorder="1" applyAlignment="1" applyProtection="1">
      <alignment horizontal="center" vertical="top"/>
    </xf>
    <xf numFmtId="165" fontId="99" fillId="0" borderId="19" xfId="425" applyNumberFormat="1" applyFont="1" applyFill="1" applyBorder="1" applyAlignment="1" applyProtection="1">
      <alignment horizontal="center" vertical="top"/>
    </xf>
    <xf numFmtId="165" fontId="101" fillId="0" borderId="19" xfId="425" applyNumberFormat="1" applyFont="1" applyBorder="1" applyAlignment="1" applyProtection="1">
      <alignment horizontal="center"/>
    </xf>
    <xf numFmtId="0" fontId="7" fillId="2" borderId="20" xfId="0" applyFont="1" applyFill="1" applyBorder="1" applyAlignment="1">
      <alignment horizontal="center" wrapText="1"/>
    </xf>
    <xf numFmtId="1" fontId="11" fillId="0" borderId="20" xfId="0" applyNumberFormat="1" applyFont="1" applyBorder="1" applyAlignment="1">
      <alignment horizontal="center"/>
    </xf>
    <xf numFmtId="3" fontId="2" fillId="0" borderId="21" xfId="1" applyNumberFormat="1" applyFont="1" applyBorder="1" applyAlignment="1">
      <alignment horizontal="right"/>
    </xf>
    <xf numFmtId="0" fontId="7" fillId="2" borderId="22" xfId="0" applyFont="1" applyFill="1" applyBorder="1" applyAlignment="1">
      <alignment horizontal="center" wrapText="1"/>
    </xf>
    <xf numFmtId="0" fontId="7" fillId="2" borderId="23" xfId="0" applyFont="1" applyFill="1" applyBorder="1" applyAlignment="1">
      <alignment horizontal="center" wrapText="1"/>
    </xf>
    <xf numFmtId="0" fontId="7" fillId="2" borderId="24" xfId="0" applyFont="1" applyFill="1" applyBorder="1" applyAlignment="1">
      <alignment horizontal="center" wrapText="1"/>
    </xf>
    <xf numFmtId="1" fontId="11" fillId="0" borderId="25" xfId="0" applyNumberFormat="1" applyFont="1" applyBorder="1" applyAlignment="1">
      <alignment horizontal="center"/>
    </xf>
    <xf numFmtId="3" fontId="2" fillId="0" borderId="17" xfId="1" applyNumberFormat="1" applyFont="1" applyBorder="1" applyAlignment="1">
      <alignment horizontal="right"/>
    </xf>
    <xf numFmtId="3" fontId="2" fillId="0" borderId="26" xfId="1" applyNumberFormat="1" applyFont="1" applyBorder="1" applyAlignment="1">
      <alignment horizontal="right"/>
    </xf>
    <xf numFmtId="0" fontId="0" fillId="0" borderId="25" xfId="0" applyBorder="1"/>
    <xf numFmtId="3" fontId="0" fillId="0" borderId="21" xfId="0" applyNumberFormat="1" applyBorder="1"/>
    <xf numFmtId="3" fontId="0" fillId="0" borderId="26" xfId="0" applyNumberFormat="1" applyBorder="1"/>
    <xf numFmtId="3" fontId="2" fillId="0" borderId="20" xfId="1" applyNumberFormat="1" applyFont="1" applyBorder="1" applyAlignment="1">
      <alignment horizontal="right"/>
    </xf>
    <xf numFmtId="3" fontId="2" fillId="0" borderId="25" xfId="1" applyNumberFormat="1" applyFont="1" applyBorder="1" applyAlignment="1">
      <alignment horizontal="right"/>
    </xf>
    <xf numFmtId="3" fontId="0" fillId="0" borderId="17" xfId="0" applyNumberFormat="1" applyBorder="1"/>
    <xf numFmtId="1" fontId="0" fillId="0" borderId="20" xfId="0" applyNumberFormat="1" applyBorder="1"/>
    <xf numFmtId="187" fontId="0" fillId="0" borderId="21" xfId="3" applyNumberFormat="1" applyFont="1" applyBorder="1"/>
    <xf numFmtId="1" fontId="0" fillId="0" borderId="25" xfId="0" applyNumberFormat="1" applyBorder="1"/>
    <xf numFmtId="166" fontId="0" fillId="0" borderId="17" xfId="3" applyNumberFormat="1" applyFont="1" applyBorder="1"/>
    <xf numFmtId="187" fontId="0" fillId="0" borderId="26" xfId="3" applyNumberFormat="1" applyFont="1" applyBorder="1"/>
    <xf numFmtId="167" fontId="0" fillId="0" borderId="17" xfId="0" applyNumberFormat="1" applyBorder="1"/>
    <xf numFmtId="167" fontId="0" fillId="0" borderId="26" xfId="0" applyNumberFormat="1" applyBorder="1"/>
    <xf numFmtId="0" fontId="2" fillId="0" borderId="20" xfId="6" applyBorder="1"/>
    <xf numFmtId="3" fontId="2" fillId="0" borderId="21" xfId="6" applyNumberFormat="1" applyBorder="1"/>
    <xf numFmtId="0" fontId="2" fillId="0" borderId="25" xfId="6" applyBorder="1"/>
    <xf numFmtId="3" fontId="2" fillId="0" borderId="17" xfId="6" applyNumberFormat="1" applyBorder="1"/>
    <xf numFmtId="3" fontId="2" fillId="0" borderId="26" xfId="6" applyNumberFormat="1" applyBorder="1"/>
    <xf numFmtId="0" fontId="4" fillId="0" borderId="20" xfId="301" applyFont="1" applyBorder="1"/>
    <xf numFmtId="167" fontId="2" fillId="0" borderId="21" xfId="301" applyNumberFormat="1" applyBorder="1"/>
    <xf numFmtId="0" fontId="4" fillId="2" borderId="22" xfId="301" applyFont="1" applyFill="1" applyBorder="1" applyAlignment="1">
      <alignment wrapText="1"/>
    </xf>
    <xf numFmtId="0" fontId="4" fillId="2" borderId="23" xfId="301" applyFont="1" applyFill="1" applyBorder="1" applyAlignment="1">
      <alignment wrapText="1"/>
    </xf>
    <xf numFmtId="0" fontId="4" fillId="2" borderId="24" xfId="301" applyFont="1" applyFill="1" applyBorder="1" applyAlignment="1">
      <alignment wrapText="1"/>
    </xf>
    <xf numFmtId="0" fontId="4" fillId="0" borderId="25" xfId="301" applyFont="1" applyBorder="1"/>
    <xf numFmtId="167" fontId="2" fillId="0" borderId="17" xfId="301" applyNumberFormat="1" applyBorder="1"/>
    <xf numFmtId="167" fontId="2" fillId="0" borderId="26" xfId="301" applyNumberFormat="1" applyBorder="1"/>
    <xf numFmtId="0" fontId="0" fillId="0" borderId="20" xfId="0" applyBorder="1"/>
    <xf numFmtId="166" fontId="0" fillId="0" borderId="21" xfId="3" applyNumberFormat="1" applyFont="1" applyFill="1" applyBorder="1"/>
    <xf numFmtId="166" fontId="0" fillId="0" borderId="17" xfId="3" applyNumberFormat="1" applyFont="1" applyFill="1" applyBorder="1"/>
    <xf numFmtId="166" fontId="0" fillId="0" borderId="26" xfId="3" applyNumberFormat="1" applyFont="1" applyFill="1" applyBorder="1"/>
    <xf numFmtId="0" fontId="0" fillId="0" borderId="20" xfId="0" applyBorder="1" applyAlignment="1">
      <alignment horizontal="right"/>
    </xf>
    <xf numFmtId="0" fontId="0" fillId="0" borderId="25" xfId="0" applyBorder="1" applyAlignment="1">
      <alignment horizontal="right"/>
    </xf>
    <xf numFmtId="0" fontId="0" fillId="0" borderId="17" xfId="0" applyBorder="1"/>
    <xf numFmtId="0" fontId="2" fillId="0" borderId="20" xfId="0" applyFont="1" applyBorder="1" applyAlignment="1">
      <alignment horizontal="right"/>
    </xf>
    <xf numFmtId="3" fontId="2" fillId="0" borderId="21" xfId="4" applyNumberFormat="1" applyBorder="1"/>
    <xf numFmtId="0" fontId="7" fillId="2" borderId="13" xfId="0" applyFont="1" applyFill="1" applyBorder="1" applyAlignment="1">
      <alignment horizontal="center" wrapText="1"/>
    </xf>
    <xf numFmtId="0" fontId="2" fillId="0" borderId="25" xfId="0" applyFont="1" applyBorder="1" applyAlignment="1">
      <alignment horizontal="right"/>
    </xf>
    <xf numFmtId="3" fontId="2" fillId="0" borderId="17" xfId="4" applyNumberFormat="1" applyBorder="1"/>
    <xf numFmtId="3" fontId="2" fillId="0" borderId="26" xfId="4" applyNumberFormat="1" applyBorder="1"/>
    <xf numFmtId="167" fontId="0" fillId="0" borderId="21" xfId="2" applyNumberFormat="1" applyFont="1" applyBorder="1"/>
    <xf numFmtId="167" fontId="0" fillId="0" borderId="26" xfId="2" applyNumberFormat="1" applyFont="1" applyBorder="1"/>
    <xf numFmtId="167" fontId="0" fillId="0" borderId="21" xfId="3" applyNumberFormat="1" applyFont="1" applyBorder="1"/>
    <xf numFmtId="167" fontId="0" fillId="0" borderId="26" xfId="3" applyNumberFormat="1" applyFont="1" applyBorder="1"/>
    <xf numFmtId="0" fontId="0" fillId="0" borderId="26" xfId="0" applyBorder="1"/>
    <xf numFmtId="188" fontId="101" fillId="0" borderId="19" xfId="425" applyNumberFormat="1" applyFont="1" applyBorder="1" applyAlignment="1" applyProtection="1">
      <alignment horizontal="right" vertical="top"/>
    </xf>
    <xf numFmtId="0" fontId="0" fillId="0" borderId="0" xfId="0" applyAlignment="1">
      <alignment vertical="top"/>
    </xf>
    <xf numFmtId="0" fontId="98" fillId="28" borderId="0" xfId="425" applyNumberFormat="1" applyFont="1" applyFill="1" applyBorder="1" applyAlignment="1" applyProtection="1">
      <alignment horizontal="right" vertical="top"/>
    </xf>
    <xf numFmtId="0" fontId="102" fillId="28" borderId="0" xfId="425" applyNumberFormat="1" applyFont="1" applyFill="1" applyBorder="1" applyAlignment="1" applyProtection="1">
      <alignment horizontal="right" vertical="top"/>
    </xf>
    <xf numFmtId="188" fontId="98" fillId="28" borderId="0" xfId="425" applyNumberFormat="1" applyFont="1" applyFill="1" applyBorder="1" applyAlignment="1" applyProtection="1">
      <alignment horizontal="center" vertical="top" wrapText="1"/>
    </xf>
    <xf numFmtId="188" fontId="98" fillId="28" borderId="0" xfId="425" quotePrefix="1" applyNumberFormat="1" applyFont="1" applyFill="1" applyBorder="1" applyAlignment="1" applyProtection="1">
      <alignment horizontal="center" vertical="top" wrapText="1"/>
    </xf>
    <xf numFmtId="0" fontId="98" fillId="29" borderId="0" xfId="0" applyFont="1" applyFill="1" applyBorder="1" applyAlignment="1">
      <alignment horizontal="right" readingOrder="2"/>
    </xf>
    <xf numFmtId="167" fontId="2" fillId="0" borderId="0" xfId="301" applyNumberFormat="1" applyBorder="1"/>
    <xf numFmtId="186" fontId="4" fillId="0" borderId="0" xfId="301" applyNumberFormat="1" applyFont="1" applyBorder="1"/>
    <xf numFmtId="0" fontId="2" fillId="0" borderId="0" xfId="301" applyBorder="1"/>
    <xf numFmtId="0" fontId="0" fillId="0" borderId="21" xfId="0" applyBorder="1"/>
  </cellXfs>
  <cellStyles count="427">
    <cellStyle name="20% - akcent 1" xfId="7"/>
    <cellStyle name="20% - akcent 2" xfId="8"/>
    <cellStyle name="20% - akcent 3" xfId="9"/>
    <cellStyle name="20% - akcent 4" xfId="10"/>
    <cellStyle name="20% - akcent 5" xfId="11"/>
    <cellStyle name="20% - akcent 6" xfId="12"/>
    <cellStyle name="20% - Ênfase1" xfId="13"/>
    <cellStyle name="20% - Ênfase1 2" xfId="14"/>
    <cellStyle name="20% - Ênfase2" xfId="15"/>
    <cellStyle name="20% - Ênfase2 2" xfId="16"/>
    <cellStyle name="20% - Ênfase3" xfId="17"/>
    <cellStyle name="20% - Ênfase3 2" xfId="18"/>
    <cellStyle name="20% - Ênfase4" xfId="19"/>
    <cellStyle name="20% - Ênfase4 2" xfId="20"/>
    <cellStyle name="20% - Ênfase5" xfId="21"/>
    <cellStyle name="20% - Ênfase5 2" xfId="22"/>
    <cellStyle name="20% - Ênfase6" xfId="23"/>
    <cellStyle name="20% - Ênfase6 2" xfId="24"/>
    <cellStyle name="20% - הדגשה1 2" xfId="25"/>
    <cellStyle name="20% - הדגשה2 2" xfId="26"/>
    <cellStyle name="20% - הדגשה3 2" xfId="27"/>
    <cellStyle name="20% - הדגשה4 2" xfId="28"/>
    <cellStyle name="20% - הדגשה5 2" xfId="29"/>
    <cellStyle name="20% - הדגשה6 2" xfId="30"/>
    <cellStyle name="40% - akcent 1" xfId="31"/>
    <cellStyle name="40% - akcent 2" xfId="32"/>
    <cellStyle name="40% - akcent 3" xfId="33"/>
    <cellStyle name="40% - akcent 4" xfId="34"/>
    <cellStyle name="40% - akcent 5" xfId="35"/>
    <cellStyle name="40% - akcent 6" xfId="36"/>
    <cellStyle name="40% - Ênfase1" xfId="37"/>
    <cellStyle name="40% - Ênfase1 2" xfId="38"/>
    <cellStyle name="40% - Ênfase2" xfId="39"/>
    <cellStyle name="40% - Ênfase2 2" xfId="40"/>
    <cellStyle name="40% - Ênfase3" xfId="41"/>
    <cellStyle name="40% - Ênfase3 2" xfId="42"/>
    <cellStyle name="40% - Ênfase4" xfId="43"/>
    <cellStyle name="40% - Ênfase4 2" xfId="44"/>
    <cellStyle name="40% - Ênfase5" xfId="45"/>
    <cellStyle name="40% - Ênfase5 2" xfId="46"/>
    <cellStyle name="40% - Ênfase6" xfId="47"/>
    <cellStyle name="40% - Ênfase6 2" xfId="48"/>
    <cellStyle name="40% - הדגשה1 2" xfId="49"/>
    <cellStyle name="40% - הדגשה2 2" xfId="50"/>
    <cellStyle name="40% - הדגשה3 2" xfId="51"/>
    <cellStyle name="40% - הדגשה4 2" xfId="52"/>
    <cellStyle name="40% - הדגשה5 2" xfId="53"/>
    <cellStyle name="40% - הדגשה6 2" xfId="54"/>
    <cellStyle name="60% - akcent 1" xfId="55"/>
    <cellStyle name="60% - akcent 2" xfId="56"/>
    <cellStyle name="60% - akcent 3" xfId="57"/>
    <cellStyle name="60% - akcent 4" xfId="58"/>
    <cellStyle name="60% - akcent 5" xfId="59"/>
    <cellStyle name="60% - akcent 6" xfId="60"/>
    <cellStyle name="60% - Ênfase1" xfId="61"/>
    <cellStyle name="60% - Ênfase1 2" xfId="62"/>
    <cellStyle name="60% - Ênfase2" xfId="63"/>
    <cellStyle name="60% - Ênfase2 2" xfId="64"/>
    <cellStyle name="60% - Ênfase3" xfId="65"/>
    <cellStyle name="60% - Ênfase3 2" xfId="66"/>
    <cellStyle name="60% - Ênfase4" xfId="67"/>
    <cellStyle name="60% - Ênfase4 2" xfId="68"/>
    <cellStyle name="60% - Ênfase5" xfId="69"/>
    <cellStyle name="60% - Ênfase5 2" xfId="70"/>
    <cellStyle name="60% - Ênfase6" xfId="71"/>
    <cellStyle name="60% - Ênfase6 2" xfId="72"/>
    <cellStyle name="60% - הדגשה1 2" xfId="73"/>
    <cellStyle name="60% - הדגשה2 2" xfId="74"/>
    <cellStyle name="60% - הדגשה3 2" xfId="75"/>
    <cellStyle name="60% - הדגשה4 2" xfId="76"/>
    <cellStyle name="60% - הדגשה5 2" xfId="77"/>
    <cellStyle name="60% - הדגשה6 2" xfId="78"/>
    <cellStyle name="Accounting" xfId="79"/>
    <cellStyle name="Akcent 1" xfId="80"/>
    <cellStyle name="Akcent 2" xfId="81"/>
    <cellStyle name="Akcent 3" xfId="82"/>
    <cellStyle name="Akcent 4" xfId="83"/>
    <cellStyle name="Akcent 5" xfId="84"/>
    <cellStyle name="Akcent 6" xfId="85"/>
    <cellStyle name="Binlik Ayracı_Sayfa1" xfId="86"/>
    <cellStyle name="Bom" xfId="87"/>
    <cellStyle name="Bom 2" xfId="88"/>
    <cellStyle name="Cálculo" xfId="89"/>
    <cellStyle name="Cálculo 2" xfId="90"/>
    <cellStyle name="Célula de Verificação" xfId="91"/>
    <cellStyle name="Célula de Verificação 2" xfId="92"/>
    <cellStyle name="Célula Vinculada" xfId="93"/>
    <cellStyle name="Célula Vinculada 2" xfId="94"/>
    <cellStyle name="Comma" xfId="3" builtinId="3"/>
    <cellStyle name="Comma [0] 2" xfId="95"/>
    <cellStyle name="Comma 0" xfId="96"/>
    <cellStyle name="Comma 10" xfId="97"/>
    <cellStyle name="Comma 11" xfId="98"/>
    <cellStyle name="Comma 12" xfId="99"/>
    <cellStyle name="Comma 12 2" xfId="100"/>
    <cellStyle name="Comma 13" xfId="101"/>
    <cellStyle name="Comma 14" xfId="102"/>
    <cellStyle name="Comma 15" xfId="103"/>
    <cellStyle name="Comma 16" xfId="104"/>
    <cellStyle name="Comma 2" xfId="105"/>
    <cellStyle name="Comma 2 10" xfId="106"/>
    <cellStyle name="Comma 2 11" xfId="107"/>
    <cellStyle name="Comma 2 12" xfId="108"/>
    <cellStyle name="Comma 2 13" xfId="109"/>
    <cellStyle name="Comma 2 14" xfId="110"/>
    <cellStyle name="Comma 2 2" xfId="111"/>
    <cellStyle name="Comma 2 2 2" xfId="112"/>
    <cellStyle name="Comma 2 2 3" xfId="113"/>
    <cellStyle name="Comma 2 2 4" xfId="114"/>
    <cellStyle name="Comma 2 2_Yuval Remarks - Budget 10-11 vs 11-12" xfId="115"/>
    <cellStyle name="Comma 2 3" xfId="116"/>
    <cellStyle name="Comma 2 4" xfId="117"/>
    <cellStyle name="Comma 2 5" xfId="118"/>
    <cellStyle name="Comma 2 6" xfId="119"/>
    <cellStyle name="Comma 2 7" xfId="120"/>
    <cellStyle name="Comma 2 8" xfId="121"/>
    <cellStyle name="Comma 2 9" xfId="122"/>
    <cellStyle name="Comma 2_BU Staff Budget 2010-11 draft working file" xfId="123"/>
    <cellStyle name="Comma 3" xfId="124"/>
    <cellStyle name="Comma 3 2" xfId="125"/>
    <cellStyle name="Comma 3 2 2" xfId="126"/>
    <cellStyle name="Comma 3 3" xfId="127"/>
    <cellStyle name="Comma 3 3 2" xfId="128"/>
    <cellStyle name="Comma 3 3 3" xfId="129"/>
    <cellStyle name="Comma 3 3 4" xfId="130"/>
    <cellStyle name="Comma 3 4" xfId="131"/>
    <cellStyle name="Comma 4" xfId="132"/>
    <cellStyle name="Comma 4 2" xfId="133"/>
    <cellStyle name="Comma 5" xfId="134"/>
    <cellStyle name="Comma 5 2" xfId="135"/>
    <cellStyle name="Comma 6" xfId="136"/>
    <cellStyle name="Comma 7" xfId="137"/>
    <cellStyle name="Comma 8" xfId="138"/>
    <cellStyle name="Comma 9" xfId="139"/>
    <cellStyle name="Comma0" xfId="140"/>
    <cellStyle name="Currency 0" xfId="141"/>
    <cellStyle name="Currency 2" xfId="142"/>
    <cellStyle name="Currency 2 2" xfId="143"/>
    <cellStyle name="Currency0" xfId="144"/>
    <cellStyle name="Dane wejściowe" xfId="145"/>
    <cellStyle name="Dane wyjściowe" xfId="146"/>
    <cellStyle name="Date" xfId="147"/>
    <cellStyle name="Date Aligned" xfId="148"/>
    <cellStyle name="Date_מפקחים ומנהל ירקות" xfId="149"/>
    <cellStyle name="Dobre" xfId="150"/>
    <cellStyle name="Dotted Line" xfId="151"/>
    <cellStyle name="Ênfase1" xfId="152"/>
    <cellStyle name="Ênfase1 2" xfId="153"/>
    <cellStyle name="Ênfase2" xfId="154"/>
    <cellStyle name="Ênfase2 2" xfId="155"/>
    <cellStyle name="Ênfase3" xfId="156"/>
    <cellStyle name="Ênfase3 2" xfId="157"/>
    <cellStyle name="Ênfase4" xfId="158"/>
    <cellStyle name="Ênfase4 2" xfId="159"/>
    <cellStyle name="Ênfase5" xfId="160"/>
    <cellStyle name="Ênfase5 2" xfId="161"/>
    <cellStyle name="Ênfase6" xfId="162"/>
    <cellStyle name="Ênfase6 2" xfId="163"/>
    <cellStyle name="Entrada" xfId="164"/>
    <cellStyle name="Entrada 2" xfId="165"/>
    <cellStyle name="Euro" xfId="166"/>
    <cellStyle name="F2" xfId="167"/>
    <cellStyle name="F3" xfId="168"/>
    <cellStyle name="F4" xfId="169"/>
    <cellStyle name="F5" xfId="170"/>
    <cellStyle name="F6" xfId="171"/>
    <cellStyle name="F7" xfId="172"/>
    <cellStyle name="F8" xfId="173"/>
    <cellStyle name="Fixed" xfId="174"/>
    <cellStyle name="Footnote" xfId="175"/>
    <cellStyle name="Hard Percent" xfId="176"/>
    <cellStyle name="Header" xfId="177"/>
    <cellStyle name="HEADING1" xfId="178"/>
    <cellStyle name="HEADING2" xfId="179"/>
    <cellStyle name="Incorreto" xfId="180"/>
    <cellStyle name="Incorreto 2" xfId="181"/>
    <cellStyle name="Komórka połączona" xfId="182"/>
    <cellStyle name="Komórka zaznaczona" xfId="183"/>
    <cellStyle name="Millares 2" xfId="184"/>
    <cellStyle name="Milliers 2" xfId="185"/>
    <cellStyle name="MS_English" xfId="186"/>
    <cellStyle name="Multiple" xfId="187"/>
    <cellStyle name="Nagłówek 1" xfId="188"/>
    <cellStyle name="Nagłówek 2" xfId="189"/>
    <cellStyle name="Nagłówek 3" xfId="190"/>
    <cellStyle name="Nagłówek 4" xfId="191"/>
    <cellStyle name="Neutra" xfId="192"/>
    <cellStyle name="Neutra 2" xfId="193"/>
    <cellStyle name="Neutralne" xfId="194"/>
    <cellStyle name="Normal" xfId="0" builtinId="0"/>
    <cellStyle name="Normal 10" xfId="195"/>
    <cellStyle name="Normal 11" xfId="196"/>
    <cellStyle name="Normal 11 2" xfId="197"/>
    <cellStyle name="Normal 11 3" xfId="198"/>
    <cellStyle name="Normal 12" xfId="199"/>
    <cellStyle name="Normal 13" xfId="200"/>
    <cellStyle name="Normal 13 2" xfId="201"/>
    <cellStyle name="Normal 14" xfId="202"/>
    <cellStyle name="Normal 15" xfId="203"/>
    <cellStyle name="Normal 15 2" xfId="204"/>
    <cellStyle name="Normal 16" xfId="205"/>
    <cellStyle name="Normal 17" xfId="206"/>
    <cellStyle name="Normal 18" xfId="207"/>
    <cellStyle name="Normal 19" xfId="208"/>
    <cellStyle name="Normal 2" xfId="5"/>
    <cellStyle name="Normal 2 10" xfId="209"/>
    <cellStyle name="Normal 2 11" xfId="210"/>
    <cellStyle name="Normal 2 12" xfId="211"/>
    <cellStyle name="Normal 2 13" xfId="212"/>
    <cellStyle name="Normal 2 14" xfId="213"/>
    <cellStyle name="Normal 2 15" xfId="214"/>
    <cellStyle name="Normal 2 16" xfId="215"/>
    <cellStyle name="Normal 2 17" xfId="216"/>
    <cellStyle name="Normal 2 18" xfId="217"/>
    <cellStyle name="Normal 2 19" xfId="218"/>
    <cellStyle name="Normal 2 2" xfId="219"/>
    <cellStyle name="Normal 2 2 10" xfId="220"/>
    <cellStyle name="Normal 2 2 11" xfId="221"/>
    <cellStyle name="Normal 2 2 12" xfId="222"/>
    <cellStyle name="Normal 2 2 13" xfId="223"/>
    <cellStyle name="Normal 2 2 14" xfId="224"/>
    <cellStyle name="Normal 2 2 15" xfId="225"/>
    <cellStyle name="Normal 2 2 16" xfId="226"/>
    <cellStyle name="Normal 2 2 17" xfId="227"/>
    <cellStyle name="Normal 2 2 18" xfId="228"/>
    <cellStyle name="Normal 2 2 19" xfId="229"/>
    <cellStyle name="Normal 2 2 2" xfId="230"/>
    <cellStyle name="Normal 2 2 20" xfId="231"/>
    <cellStyle name="Normal 2 2 21" xfId="232"/>
    <cellStyle name="Normal 2 2 22" xfId="233"/>
    <cellStyle name="Normal 2 2 23" xfId="234"/>
    <cellStyle name="Normal 2 2 24" xfId="235"/>
    <cellStyle name="Normal 2 2 25" xfId="236"/>
    <cellStyle name="Normal 2 2 26" xfId="237"/>
    <cellStyle name="Normal 2 2 27" xfId="238"/>
    <cellStyle name="Normal 2 2 28" xfId="239"/>
    <cellStyle name="Normal 2 2 29" xfId="240"/>
    <cellStyle name="Normal 2 2 3" xfId="241"/>
    <cellStyle name="Normal 2 2 30" xfId="242"/>
    <cellStyle name="Normal 2 2 31" xfId="243"/>
    <cellStyle name="Normal 2 2 32" xfId="244"/>
    <cellStyle name="Normal 2 2 33" xfId="245"/>
    <cellStyle name="Normal 2 2 4" xfId="246"/>
    <cellStyle name="Normal 2 2 5" xfId="247"/>
    <cellStyle name="Normal 2 2 6" xfId="248"/>
    <cellStyle name="Normal 2 2 7" xfId="249"/>
    <cellStyle name="Normal 2 2 8" xfId="250"/>
    <cellStyle name="Normal 2 2 9" xfId="251"/>
    <cellStyle name="Normal 2 2_BU Staff Budget 2010-11 draft working file" xfId="252"/>
    <cellStyle name="Normal 2 20" xfId="253"/>
    <cellStyle name="Normal 2 21" xfId="254"/>
    <cellStyle name="Normal 2 22" xfId="255"/>
    <cellStyle name="Normal 2 23" xfId="256"/>
    <cellStyle name="Normal 2 23 2" xfId="257"/>
    <cellStyle name="Normal 2 24" xfId="258"/>
    <cellStyle name="Normal 2 25" xfId="259"/>
    <cellStyle name="Normal 2 3" xfId="260"/>
    <cellStyle name="Normal 2 3 10" xfId="261"/>
    <cellStyle name="Normal 2 3 11" xfId="262"/>
    <cellStyle name="Normal 2 3 12" xfId="263"/>
    <cellStyle name="Normal 2 3 13" xfId="264"/>
    <cellStyle name="Normal 2 3 14" xfId="265"/>
    <cellStyle name="Normal 2 3 15" xfId="266"/>
    <cellStyle name="Normal 2 3 16" xfId="267"/>
    <cellStyle name="Normal 2 3 17" xfId="268"/>
    <cellStyle name="Normal 2 3 18" xfId="269"/>
    <cellStyle name="Normal 2 3 19" xfId="270"/>
    <cellStyle name="Normal 2 3 2" xfId="271"/>
    <cellStyle name="Normal 2 3 20" xfId="272"/>
    <cellStyle name="Normal 2 3 21" xfId="273"/>
    <cellStyle name="Normal 2 3 22" xfId="274"/>
    <cellStyle name="Normal 2 3 23" xfId="275"/>
    <cellStyle name="Normal 2 3 24" xfId="276"/>
    <cellStyle name="Normal 2 3 25" xfId="277"/>
    <cellStyle name="Normal 2 3 26" xfId="278"/>
    <cellStyle name="Normal 2 3 27" xfId="279"/>
    <cellStyle name="Normal 2 3 28" xfId="280"/>
    <cellStyle name="Normal 2 3 29" xfId="281"/>
    <cellStyle name="Normal 2 3 3" xfId="282"/>
    <cellStyle name="Normal 2 3 30" xfId="283"/>
    <cellStyle name="Normal 2 3 31" xfId="284"/>
    <cellStyle name="Normal 2 3 32" xfId="285"/>
    <cellStyle name="Normal 2 3 33" xfId="286"/>
    <cellStyle name="Normal 2 3 34" xfId="287"/>
    <cellStyle name="Normal 2 3 4" xfId="288"/>
    <cellStyle name="Normal 2 3 5" xfId="289"/>
    <cellStyle name="Normal 2 3 6" xfId="290"/>
    <cellStyle name="Normal 2 3 7" xfId="291"/>
    <cellStyle name="Normal 2 3 8" xfId="292"/>
    <cellStyle name="Normal 2 3 9" xfId="293"/>
    <cellStyle name="Normal 2 4" xfId="294"/>
    <cellStyle name="Normal 2 5" xfId="295"/>
    <cellStyle name="Normal 2 6" xfId="296"/>
    <cellStyle name="Normal 2 7" xfId="297"/>
    <cellStyle name="Normal 2 8" xfId="298"/>
    <cellStyle name="Normal 2 9" xfId="299"/>
    <cellStyle name="Normal 2_BU Staff Budget 2010-11 draft working file" xfId="300"/>
    <cellStyle name="Normal 20" xfId="301"/>
    <cellStyle name="Normal 21" xfId="302"/>
    <cellStyle name="Normal 22" xfId="303"/>
    <cellStyle name="Normal 23" xfId="304"/>
    <cellStyle name="Normal 24" xfId="305"/>
    <cellStyle name="Normal 25" xfId="306"/>
    <cellStyle name="Normal 26" xfId="307"/>
    <cellStyle name="Normal 27" xfId="308"/>
    <cellStyle name="Normal 28" xfId="309"/>
    <cellStyle name="Normal 29" xfId="310"/>
    <cellStyle name="Normal 3" xfId="4"/>
    <cellStyle name="Normal 3 2" xfId="311"/>
    <cellStyle name="Normal 3 2 2" xfId="312"/>
    <cellStyle name="Normal 3 2 3" xfId="313"/>
    <cellStyle name="Normal 3 2 4" xfId="314"/>
    <cellStyle name="Normal 3 3" xfId="315"/>
    <cellStyle name="Normal 3 4" xfId="316"/>
    <cellStyle name="Normal 3_Data for budget 2010-11 Presentation" xfId="317"/>
    <cellStyle name="Normal 30" xfId="318"/>
    <cellStyle name="Normal 31" xfId="319"/>
    <cellStyle name="Normal 32" xfId="320"/>
    <cellStyle name="Normal 33" xfId="321"/>
    <cellStyle name="Normal 34" xfId="6"/>
    <cellStyle name="Normal 4" xfId="322"/>
    <cellStyle name="Normal 4 2" xfId="323"/>
    <cellStyle name="Normal 4 3" xfId="324"/>
    <cellStyle name="Normal 4_BU Staff Budget 2010-11 draft working file" xfId="325"/>
    <cellStyle name="Normal 5" xfId="326"/>
    <cellStyle name="Normal 6" xfId="327"/>
    <cellStyle name="Normal 7" xfId="328"/>
    <cellStyle name="Normal 8" xfId="329"/>
    <cellStyle name="Normal 8 2" xfId="330"/>
    <cellStyle name="Normal 8 3" xfId="331"/>
    <cellStyle name="Normal 9" xfId="332"/>
    <cellStyle name="Normal_IIP" xfId="1"/>
    <cellStyle name="Normal_p9" xfId="425"/>
    <cellStyle name="Normal_עותק של חשבון פיננסי - ספטמבר לוח עבודה שלי " xfId="426"/>
    <cellStyle name="Normalny_Staff 2002-03 Spzoo" xfId="333"/>
    <cellStyle name="Nota" xfId="334"/>
    <cellStyle name="Nota 2" xfId="335"/>
    <cellStyle name="Obliczenia" xfId="336"/>
    <cellStyle name="Output Amounts" xfId="337"/>
    <cellStyle name="Output Column Headings" xfId="338"/>
    <cellStyle name="Output Line Items" xfId="339"/>
    <cellStyle name="Output Report Heading" xfId="340"/>
    <cellStyle name="Output Report Title" xfId="341"/>
    <cellStyle name="Page Number" xfId="342"/>
    <cellStyle name="Percent" xfId="2" builtinId="5"/>
    <cellStyle name="Percent 10" xfId="343"/>
    <cellStyle name="Percent 11" xfId="344"/>
    <cellStyle name="Percent 2" xfId="345"/>
    <cellStyle name="Percent 2 2" xfId="346"/>
    <cellStyle name="Percent 2 3" xfId="347"/>
    <cellStyle name="Percent 2 3 2" xfId="348"/>
    <cellStyle name="Percent 2 4" xfId="349"/>
    <cellStyle name="Percent 2 5" xfId="350"/>
    <cellStyle name="Percent 3" xfId="351"/>
    <cellStyle name="Percent 3 2" xfId="352"/>
    <cellStyle name="Percent 4" xfId="353"/>
    <cellStyle name="Percent 4 2" xfId="354"/>
    <cellStyle name="Percent 5" xfId="355"/>
    <cellStyle name="Percent 5 2" xfId="356"/>
    <cellStyle name="Percent 6" xfId="357"/>
    <cellStyle name="Percent 7" xfId="358"/>
    <cellStyle name="Percent 8" xfId="359"/>
    <cellStyle name="Percent 9" xfId="360"/>
    <cellStyle name="Pourcentage 2" xfId="361"/>
    <cellStyle name="Saída" xfId="362"/>
    <cellStyle name="Saída 2" xfId="363"/>
    <cellStyle name="Standaard_~7434087" xfId="364"/>
    <cellStyle name="Suma" xfId="365"/>
    <cellStyle name="Table Head" xfId="366"/>
    <cellStyle name="Table Head Aligned" xfId="367"/>
    <cellStyle name="Table Head Blue" xfId="368"/>
    <cellStyle name="Table Head Green" xfId="369"/>
    <cellStyle name="Table Head_Val" xfId="370"/>
    <cellStyle name="Table Title" xfId="371"/>
    <cellStyle name="Table Units" xfId="372"/>
    <cellStyle name="Tekst objaśnienia" xfId="373"/>
    <cellStyle name="Tekst ostrzeżenia" xfId="374"/>
    <cellStyle name="Text_simple" xfId="375"/>
    <cellStyle name="Texto de Aviso" xfId="376"/>
    <cellStyle name="Texto de Aviso 2" xfId="377"/>
    <cellStyle name="Texto Explicativo" xfId="378"/>
    <cellStyle name="Texto Explicativo 2" xfId="379"/>
    <cellStyle name="Título" xfId="380"/>
    <cellStyle name="Título 1" xfId="381"/>
    <cellStyle name="Título 1 2" xfId="382"/>
    <cellStyle name="Título 2" xfId="383"/>
    <cellStyle name="Título 2 2" xfId="384"/>
    <cellStyle name="Título 3" xfId="385"/>
    <cellStyle name="Título 3 2" xfId="386"/>
    <cellStyle name="Título 4" xfId="387"/>
    <cellStyle name="Título 4 2" xfId="388"/>
    <cellStyle name="Título 5" xfId="389"/>
    <cellStyle name="Total 2" xfId="390"/>
    <cellStyle name="Total 2 2" xfId="391"/>
    <cellStyle name="Total 2_BU Staff Budget 2010-11 draft working file" xfId="392"/>
    <cellStyle name="Tytuł" xfId="393"/>
    <cellStyle name="Uwaga" xfId="394"/>
    <cellStyle name="Złe" xfId="395"/>
    <cellStyle name="אמה" xfId="396"/>
    <cellStyle name="הדגשה1 2" xfId="397"/>
    <cellStyle name="הדגשה2 2" xfId="398"/>
    <cellStyle name="הדגשה3 2" xfId="399"/>
    <cellStyle name="הדגשה4 2" xfId="400"/>
    <cellStyle name="הדגשה5 2" xfId="401"/>
    <cellStyle name="הדגשה6 2" xfId="402"/>
    <cellStyle name="הערה 2" xfId="403"/>
    <cellStyle name="חישוב 2" xfId="404"/>
    <cellStyle name="טוב 2" xfId="405"/>
    <cellStyle name="טקסט אזהרה 2" xfId="406"/>
    <cellStyle name="טקסט הסברי 2" xfId="407"/>
    <cellStyle name="ים" xfId="408"/>
    <cellStyle name="כותרת 1 2" xfId="409"/>
    <cellStyle name="כותרת 2 2" xfId="410"/>
    <cellStyle name="כותרת 3 2" xfId="411"/>
    <cellStyle name="כותרת 4 2" xfId="412"/>
    <cellStyle name="כותרת 5" xfId="413"/>
    <cellStyle name="ן מבחור" xfId="414"/>
    <cellStyle name="ניטראלי 2" xfId="415"/>
    <cellStyle name="סגנון 1" xfId="416"/>
    <cellStyle name="סה&quot;כ 2" xfId="417"/>
    <cellStyle name="פוח - מסלולים" xfId="418"/>
    <cellStyle name="פלט 2" xfId="419"/>
    <cellStyle name="קלט 2" xfId="420"/>
    <cellStyle name="רע 2" xfId="421"/>
    <cellStyle name="תא מסומן 2" xfId="422"/>
    <cellStyle name="תא מקושר 2" xfId="423"/>
    <cellStyle name="常规_Sheet1" xfId="424"/>
  </cellStyles>
  <dxfs count="164">
    <dxf>
      <border outline="0">
        <top style="thin">
          <color indexed="64"/>
        </top>
      </border>
    </dxf>
    <dxf>
      <font>
        <b val="0"/>
        <i val="0"/>
        <strike val="0"/>
        <condense val="0"/>
        <extend val="0"/>
        <outline val="0"/>
        <shadow val="0"/>
        <u val="none"/>
        <vertAlign val="baseline"/>
        <sz val="11"/>
        <color auto="1"/>
        <name val="David"/>
        <scheme val="none"/>
      </font>
      <numFmt numFmtId="188" formatCode="General_)"/>
      <fill>
        <patternFill patternType="solid">
          <fgColor indexed="64"/>
          <bgColor rgb="FFE3F3F1"/>
        </patternFill>
      </fill>
      <alignment horizontal="center" vertical="top"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167" formatCode="0.0"/>
      <border diagonalUp="0" diagonalDown="0">
        <left style="thin">
          <color indexed="64"/>
        </left>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indexed="4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67" formatCode="0.0"/>
      <border diagonalUp="0" diagonalDown="0">
        <left style="thin">
          <color indexed="64"/>
        </left>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indexed="44"/>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3" formatCode="#,##0"/>
      <border diagonalUp="0" diagonalDown="0">
        <left style="thin">
          <color indexed="64"/>
        </left>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indexed="44"/>
        </patternFill>
      </fill>
      <alignment horizontal="center" vertical="bottom"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right"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numFmt numFmtId="166" formatCode="_ * #,##0_ ;_ * \-#,##0_ ;_ * &quot;-&quot;??_ ;_ @_ "/>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66" formatCode="_ * #,##0_ ;_ * \-#,##0_ ;_ * &quot;-&quot;??_ ;_ @_ "/>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66" formatCode="_ * #,##0_ ;_ * \-#,##0_ ;_ * &quot;-&quot;??_ ;_ @_ "/>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66" formatCode="_ * #,##0_ ;_ * \-#,##0_ ;_ * &quot;-&quot;??_ ;_ @_ "/>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indexed="44"/>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167" formatCode="0.0"/>
      <border diagonalUp="0" diagonalDown="0">
        <left style="thin">
          <color indexed="64"/>
        </left>
        <right/>
        <top style="thin">
          <color indexed="64"/>
        </top>
        <bottom style="thin">
          <color indexed="64"/>
        </bottom>
        <vertical style="thin">
          <color indexed="64"/>
        </vertical>
        <horizontal style="thin">
          <color indexed="64"/>
        </horizontal>
      </border>
    </dxf>
    <dxf>
      <numFmt numFmtId="167"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7"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indexed="44"/>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3" formatCode="#,##0"/>
      <border diagonalUp="0" diagonalDown="0">
        <left style="thin">
          <color indexed="64"/>
        </left>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indexed="44"/>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167" formatCode="0.0"/>
      <border diagonalUp="0" diagonalDown="0">
        <left style="thin">
          <color indexed="64"/>
        </left>
        <right/>
        <top style="thin">
          <color indexed="64"/>
        </top>
        <bottom/>
        <vertical/>
        <horizontal/>
      </border>
    </dxf>
    <dxf>
      <numFmt numFmtId="167" formatCode="0.0"/>
      <border diagonalUp="0" diagonalDown="0">
        <left style="thin">
          <color indexed="64"/>
        </left>
        <right style="thin">
          <color indexed="64"/>
        </right>
        <top style="thin">
          <color indexed="64"/>
        </top>
        <bottom/>
        <vertical/>
        <horizontal/>
      </border>
    </dxf>
    <dxf>
      <numFmt numFmtId="167" formatCode="0.0"/>
      <border diagonalUp="0" diagonalDown="0">
        <left style="thin">
          <color indexed="64"/>
        </left>
        <right style="thin">
          <color indexed="64"/>
        </right>
        <top style="thin">
          <color indexed="64"/>
        </top>
        <bottom/>
        <vertical/>
        <horizontal/>
      </border>
    </dxf>
    <dxf>
      <numFmt numFmtId="167" formatCode="0.0"/>
      <border diagonalUp="0" diagonalDown="0">
        <left style="thin">
          <color indexed="64"/>
        </left>
        <right style="thin">
          <color indexed="64"/>
        </right>
        <top style="thin">
          <color indexed="64"/>
        </top>
        <bottom/>
        <vertical/>
        <horizontal/>
      </border>
    </dxf>
    <dxf>
      <numFmt numFmtId="167" formatCode="0.0"/>
      <border diagonalUp="0" diagonalDown="0">
        <left style="thin">
          <color indexed="64"/>
        </left>
        <right style="thin">
          <color indexed="64"/>
        </right>
        <top style="thin">
          <color indexed="64"/>
        </top>
        <bottom/>
        <vertical/>
        <horizontal/>
      </border>
    </dxf>
    <dxf>
      <numFmt numFmtId="167" formatCode="0.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Arial"/>
        <scheme val="minor"/>
      </font>
      <numFmt numFmtId="1" formatCode="0"/>
      <alignment horizontal="center" vertical="bottom" textRotation="0" wrapText="0"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indexed="44"/>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3" formatCode="#,##0"/>
      <border diagonalUp="0" diagonalDown="0">
        <left style="thin">
          <color indexed="64"/>
        </left>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minor"/>
      </font>
      <numFmt numFmtId="1"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indexed="4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87" formatCode="_ * #,##0.0_ ;_ * \-#,##0.0_ ;_ * &quot;-&quot;??_ ;_ @_ "/>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66" formatCode="_ * #,##0_ ;_ * \-#,##0_ ;_ * &quot;-&quot;??_ ;_ @_ "/>
      <border diagonalUp="0" diagonalDown="0">
        <left style="thin">
          <color indexed="64"/>
        </left>
        <right style="thin">
          <color indexed="64"/>
        </right>
        <top style="thin">
          <color indexed="64"/>
        </top>
        <bottom style="thin">
          <color indexed="64"/>
        </bottom>
        <vertical/>
        <horizontal/>
      </border>
    </dxf>
    <dxf>
      <numFmt numFmtId="1" formatCode="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indexed="44"/>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3" formatCode="#,##0"/>
      <border diagonalUp="0" diagonalDown="0">
        <left style="thin">
          <color indexed="64"/>
        </left>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minor"/>
      </font>
      <numFmt numFmtId="1"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indexed="4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indexed="4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minor"/>
      </font>
      <numFmt numFmtId="1"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indexed="4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minor"/>
      </font>
      <numFmt numFmtId="1"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indexed="4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minor"/>
      </font>
      <numFmt numFmtId="1"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indexed="44"/>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3" formatCode="#,##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minor"/>
      </font>
      <numFmt numFmtId="1"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indexed="44"/>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rder>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indexed="44"/>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1" formatCode="0"/>
    </dxf>
    <dxf>
      <numFmt numFmtId="1" formatCode="0"/>
    </dxf>
    <dxf>
      <font>
        <b val="0"/>
        <i val="0"/>
        <strike val="0"/>
        <condense val="0"/>
        <extend val="0"/>
        <outline val="0"/>
        <shadow val="0"/>
        <u val="none"/>
        <vertAlign val="baseline"/>
        <sz val="11"/>
        <color theme="1"/>
        <name val="Arial"/>
        <scheme val="minor"/>
      </font>
      <numFmt numFmtId="1"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rder>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indexed="44"/>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1" formatCode="0"/>
    </dxf>
    <dxf>
      <numFmt numFmtId="1" formatCode="0"/>
    </dxf>
    <dxf>
      <numFmt numFmtId="1" formatCode="0"/>
    </dxf>
    <dxf>
      <numFmt numFmtId="1" formatCode="0"/>
    </dxf>
    <dxf>
      <font>
        <b val="0"/>
        <i val="0"/>
        <strike val="0"/>
        <condense val="0"/>
        <extend val="0"/>
        <outline val="0"/>
        <shadow val="0"/>
        <u val="none"/>
        <vertAlign val="baseline"/>
        <sz val="11"/>
        <color theme="1"/>
        <name val="Arial"/>
        <scheme val="minor"/>
      </font>
      <numFmt numFmtId="1"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border>
    </dxf>
    <dxf>
      <font>
        <b/>
        <i val="0"/>
        <strike val="0"/>
        <condense val="0"/>
        <extend val="0"/>
        <outline val="0"/>
        <shadow val="0"/>
        <u val="none"/>
        <vertAlign val="baseline"/>
        <sz val="11"/>
        <color auto="1"/>
        <name val="Arial"/>
        <scheme val="none"/>
      </font>
      <fill>
        <patternFill patternType="solid">
          <fgColor indexed="64"/>
          <bgColor indexed="44"/>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rder>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indexed="4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66" formatCode="_ * #,##0_ ;_ * \-#,##0_ ;_ * &quot;-&quot;??_ ;_ @_ "/>
    </dxf>
    <dxf>
      <numFmt numFmtId="3" formatCode="#,##0"/>
    </dxf>
    <dxf>
      <numFmt numFmtId="3" formatCode="#,##0"/>
    </dxf>
    <dxf>
      <font>
        <b val="0"/>
        <i val="0"/>
        <strike val="0"/>
        <condense val="0"/>
        <extend val="0"/>
        <outline val="0"/>
        <shadow val="0"/>
        <u val="none"/>
        <vertAlign val="baseline"/>
        <sz val="11"/>
        <color theme="1"/>
        <name val="Arial"/>
        <scheme val="minor"/>
      </font>
      <numFmt numFmtId="1"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rder>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indexed="4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minor"/>
      </font>
      <numFmt numFmtId="1"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indexed="44"/>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E3F3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externalLink" Target="externalLinks/externalLink1.xml"/><Relationship Id="rId63" Type="http://schemas.openxmlformats.org/officeDocument/2006/relationships/externalLink" Target="externalLinks/externalLink17.xml"/><Relationship Id="rId6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8" Type="http://schemas.openxmlformats.org/officeDocument/2006/relationships/externalLink" Target="externalLinks/externalLink12.xml"/><Relationship Id="rId66" Type="http://schemas.openxmlformats.org/officeDocument/2006/relationships/externalLink" Target="externalLinks/externalLink20.xml"/><Relationship Id="rId5" Type="http://schemas.openxmlformats.org/officeDocument/2006/relationships/worksheet" Target="worksheets/sheet5.xml"/><Relationship Id="rId61" Type="http://schemas.openxmlformats.org/officeDocument/2006/relationships/externalLink" Target="externalLinks/externalLink1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externalLink" Target="externalLinks/externalLink10.xml"/><Relationship Id="rId64" Type="http://schemas.openxmlformats.org/officeDocument/2006/relationships/externalLink" Target="externalLinks/externalLink18.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5.xml"/><Relationship Id="rId72"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3.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8.xml"/><Relationship Id="rId62" Type="http://schemas.openxmlformats.org/officeDocument/2006/relationships/externalLink" Target="externalLinks/externalLink16.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57" Type="http://schemas.openxmlformats.org/officeDocument/2006/relationships/externalLink" Target="externalLinks/externalLink1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60" Type="http://schemas.openxmlformats.org/officeDocument/2006/relationships/externalLink" Target="externalLinks/externalLink14.xml"/><Relationship Id="rId65" Type="http://schemas.openxmlformats.org/officeDocument/2006/relationships/externalLink" Target="externalLinks/externalLink19.xml"/><Relationship Id="rId73"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externalLink" Target="externalLinks/externalLink4.xml"/><Relationship Id="rId55" Type="http://schemas.openxmlformats.org/officeDocument/2006/relationships/externalLink" Target="externalLinks/externalLink9.xml"/><Relationship Id="rId7" Type="http://schemas.openxmlformats.org/officeDocument/2006/relationships/worksheet" Target="worksheets/sheet7.xml"/><Relationship Id="rId71"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lang="he-IL"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איור ג'-</a:t>
            </a:r>
            <a:r>
              <a:rPr lang="en-US" sz="1100" b="1" i="0" u="none" strike="noStrike" kern="1200" baseline="0">
                <a:solidFill>
                  <a:srgbClr val="000000"/>
                </a:solidFill>
                <a:effectLst/>
                <a:latin typeface="David" panose="020E0502060401010101" pitchFamily="34" charset="-79"/>
                <a:ea typeface="Arial"/>
                <a:cs typeface="David" panose="020E0502060401010101" pitchFamily="34" charset="-79"/>
              </a:rPr>
              <a:t>1</a:t>
            </a: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 יתרת הנכסים של המשק בחו"ל,</a:t>
            </a:r>
            <a:endParaRPr lang="en-US" sz="1100" b="1" i="0" u="none" strike="noStrike" kern="1200" baseline="0">
              <a:solidFill>
                <a:srgbClr val="000000"/>
              </a:solidFill>
              <a:effectLst/>
              <a:latin typeface="David" panose="020E0502060401010101" pitchFamily="34" charset="-79"/>
              <a:ea typeface="Arial"/>
              <a:cs typeface="David" panose="020E0502060401010101" pitchFamily="34" charset="-79"/>
            </a:endParaRPr>
          </a:p>
          <a:p>
            <a:pPr algn="ctr" rtl="1">
              <a:defRPr lang="he-IL"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en-US" sz="1100" b="1" i="0" u="none" strike="noStrike" kern="1200" baseline="0">
                <a:solidFill>
                  <a:srgbClr val="000000"/>
                </a:solidFill>
                <a:effectLst/>
                <a:latin typeface="David" panose="020E0502060401010101" pitchFamily="34" charset="-79"/>
                <a:ea typeface="Arial"/>
                <a:cs typeface="David" panose="020E0502060401010101" pitchFamily="34" charset="-79"/>
              </a:rPr>
              <a:t>2007</a:t>
            </a: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 עד </a:t>
            </a:r>
            <a:r>
              <a:rPr lang="en-US" sz="1100" b="1" i="0" u="none" strike="noStrike" kern="1200" baseline="0">
                <a:solidFill>
                  <a:srgbClr val="000000"/>
                </a:solidFill>
                <a:effectLst/>
                <a:latin typeface="David" panose="020E0502060401010101" pitchFamily="34" charset="-79"/>
                <a:ea typeface="Arial"/>
                <a:cs typeface="David" panose="020E0502060401010101" pitchFamily="34" charset="-79"/>
              </a:rPr>
              <a:t> </a:t>
            </a: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2017</a:t>
            </a:r>
          </a:p>
        </c:rich>
      </c:tx>
      <c:layout/>
      <c:overlay val="1"/>
    </c:title>
    <c:autoTitleDeleted val="0"/>
    <c:plotArea>
      <c:layout>
        <c:manualLayout>
          <c:layoutTarget val="inner"/>
          <c:xMode val="edge"/>
          <c:yMode val="edge"/>
          <c:x val="7.8175555555555554E-2"/>
          <c:y val="0.21239007936507937"/>
          <c:w val="0.90534555555555551"/>
          <c:h val="0.43356150793650794"/>
        </c:manualLayout>
      </c:layout>
      <c:barChart>
        <c:barDir val="col"/>
        <c:grouping val="stacked"/>
        <c:varyColors val="0"/>
        <c:ser>
          <c:idx val="0"/>
          <c:order val="0"/>
          <c:tx>
            <c:strRef>
              <c:f>'נתונים ג''-1'!$B$1</c:f>
              <c:strCache>
                <c:ptCount val="1"/>
                <c:pt idx="0">
                  <c:v>השקעות ישירות</c:v>
                </c:pt>
              </c:strCache>
            </c:strRef>
          </c:tx>
          <c:invertIfNegative val="0"/>
          <c:cat>
            <c:numRef>
              <c:f>'נתונים ג''-1'!$A$5:$A$15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ג''-1'!$B$5:$B$15</c:f>
              <c:numCache>
                <c:formatCode>#,##0</c:formatCode>
                <c:ptCount val="11"/>
                <c:pt idx="0">
                  <c:v>49920.728000000003</c:v>
                </c:pt>
                <c:pt idx="1">
                  <c:v>54499.815000000002</c:v>
                </c:pt>
                <c:pt idx="2">
                  <c:v>57455.93</c:v>
                </c:pt>
                <c:pt idx="3">
                  <c:v>67892.816999999995</c:v>
                </c:pt>
                <c:pt idx="4">
                  <c:v>72176.679999999993</c:v>
                </c:pt>
                <c:pt idx="5">
                  <c:v>72564.652000000002</c:v>
                </c:pt>
                <c:pt idx="6">
                  <c:v>77745.084000000003</c:v>
                </c:pt>
                <c:pt idx="7">
                  <c:v>79010.985000000001</c:v>
                </c:pt>
                <c:pt idx="8">
                  <c:v>84695.311000000002</c:v>
                </c:pt>
                <c:pt idx="9">
                  <c:v>98111.854000000007</c:v>
                </c:pt>
                <c:pt idx="10">
                  <c:v>103769</c:v>
                </c:pt>
              </c:numCache>
            </c:numRef>
          </c:val>
        </c:ser>
        <c:ser>
          <c:idx val="1"/>
          <c:order val="1"/>
          <c:tx>
            <c:strRef>
              <c:f>'נתונים ג''-1'!$C$1</c:f>
              <c:strCache>
                <c:ptCount val="1"/>
                <c:pt idx="0">
                  <c:v>השקעות פיננסיות בני"ע סחירים</c:v>
                </c:pt>
              </c:strCache>
            </c:strRef>
          </c:tx>
          <c:invertIfNegative val="0"/>
          <c:cat>
            <c:numRef>
              <c:f>'נתונים ג''-1'!$A$5:$A$15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ג''-1'!$C$5:$C$15</c:f>
              <c:numCache>
                <c:formatCode>#,##0</c:formatCode>
                <c:ptCount val="11"/>
                <c:pt idx="0">
                  <c:v>42083.756999999998</c:v>
                </c:pt>
                <c:pt idx="1">
                  <c:v>33393.642</c:v>
                </c:pt>
                <c:pt idx="2">
                  <c:v>49418.012000000002</c:v>
                </c:pt>
                <c:pt idx="3">
                  <c:v>62240.127999999997</c:v>
                </c:pt>
                <c:pt idx="4">
                  <c:v>62365.267</c:v>
                </c:pt>
                <c:pt idx="5">
                  <c:v>76126.476999999999</c:v>
                </c:pt>
                <c:pt idx="6">
                  <c:v>95519.668000000005</c:v>
                </c:pt>
                <c:pt idx="7">
                  <c:v>106173.258</c:v>
                </c:pt>
                <c:pt idx="8">
                  <c:v>114101.897</c:v>
                </c:pt>
                <c:pt idx="9">
                  <c:v>119228.53599999999</c:v>
                </c:pt>
                <c:pt idx="10">
                  <c:v>142770</c:v>
                </c:pt>
              </c:numCache>
            </c:numRef>
          </c:val>
        </c:ser>
        <c:ser>
          <c:idx val="2"/>
          <c:order val="2"/>
          <c:tx>
            <c:strRef>
              <c:f>'נתונים ג''-1'!$D$1</c:f>
              <c:strCache>
                <c:ptCount val="1"/>
                <c:pt idx="0">
                  <c:v>השקעות אחרות</c:v>
                </c:pt>
              </c:strCache>
            </c:strRef>
          </c:tx>
          <c:invertIfNegative val="0"/>
          <c:cat>
            <c:numRef>
              <c:f>'נתונים ג''-1'!$A$5:$A$15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ג''-1'!$D$5:$D$15</c:f>
              <c:numCache>
                <c:formatCode>#,##0</c:formatCode>
                <c:ptCount val="11"/>
                <c:pt idx="0">
                  <c:v>77144.263000000006</c:v>
                </c:pt>
                <c:pt idx="1">
                  <c:v>64365.732000000004</c:v>
                </c:pt>
                <c:pt idx="2">
                  <c:v>59709.311999999998</c:v>
                </c:pt>
                <c:pt idx="3">
                  <c:v>58528.21</c:v>
                </c:pt>
                <c:pt idx="4">
                  <c:v>57495.586000000003</c:v>
                </c:pt>
                <c:pt idx="5">
                  <c:v>53496.718999999997</c:v>
                </c:pt>
                <c:pt idx="6">
                  <c:v>58792.487999999998</c:v>
                </c:pt>
                <c:pt idx="7">
                  <c:v>63660.836000000003</c:v>
                </c:pt>
                <c:pt idx="8">
                  <c:v>59258.457000000002</c:v>
                </c:pt>
                <c:pt idx="9">
                  <c:v>63516.392999999996</c:v>
                </c:pt>
                <c:pt idx="10">
                  <c:v>73452</c:v>
                </c:pt>
              </c:numCache>
            </c:numRef>
          </c:val>
        </c:ser>
        <c:ser>
          <c:idx val="3"/>
          <c:order val="3"/>
          <c:tx>
            <c:strRef>
              <c:f>'נתונים ג''-1'!$E$1</c:f>
              <c:strCache>
                <c:ptCount val="1"/>
                <c:pt idx="0">
                  <c:v>נכסי רזרבה</c:v>
                </c:pt>
              </c:strCache>
            </c:strRef>
          </c:tx>
          <c:invertIfNegative val="0"/>
          <c:cat>
            <c:numRef>
              <c:f>'נתונים ג''-1'!$A$5:$A$15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ג''-1'!$E$5:$E$15</c:f>
              <c:numCache>
                <c:formatCode>#,##0</c:formatCode>
                <c:ptCount val="11"/>
                <c:pt idx="0">
                  <c:v>28555.932000000001</c:v>
                </c:pt>
                <c:pt idx="1">
                  <c:v>42513.023999999998</c:v>
                </c:pt>
                <c:pt idx="2">
                  <c:v>60612.455000000002</c:v>
                </c:pt>
                <c:pt idx="3">
                  <c:v>70913.258000000002</c:v>
                </c:pt>
                <c:pt idx="4">
                  <c:v>74875.187000000005</c:v>
                </c:pt>
                <c:pt idx="5">
                  <c:v>75905.558999999994</c:v>
                </c:pt>
                <c:pt idx="6">
                  <c:v>81789.758000000002</c:v>
                </c:pt>
                <c:pt idx="7">
                  <c:v>86101.168000000005</c:v>
                </c:pt>
                <c:pt idx="8">
                  <c:v>90574.784</c:v>
                </c:pt>
                <c:pt idx="9">
                  <c:v>98446.770999999993</c:v>
                </c:pt>
                <c:pt idx="10">
                  <c:v>113011</c:v>
                </c:pt>
              </c:numCache>
            </c:numRef>
          </c:val>
        </c:ser>
        <c:dLbls>
          <c:showLegendKey val="0"/>
          <c:showVal val="0"/>
          <c:showCatName val="0"/>
          <c:showSerName val="0"/>
          <c:showPercent val="0"/>
          <c:showBubbleSize val="0"/>
        </c:dLbls>
        <c:gapWidth val="150"/>
        <c:overlap val="100"/>
        <c:axId val="200012928"/>
        <c:axId val="200014464"/>
      </c:barChart>
      <c:catAx>
        <c:axId val="200012928"/>
        <c:scaling>
          <c:orientation val="minMax"/>
        </c:scaling>
        <c:delete val="0"/>
        <c:axPos val="b"/>
        <c:numFmt formatCode="0" sourceLinked="0"/>
        <c:majorTickMark val="none"/>
        <c:minorTickMark val="none"/>
        <c:tickLblPos val="nextTo"/>
        <c:spPr>
          <a:ln>
            <a:noFill/>
          </a:ln>
        </c:spPr>
        <c:txPr>
          <a:bodyPr rot="-2700000" vert="horz"/>
          <a:lstStyle/>
          <a:p>
            <a:pPr>
              <a:defRPr sz="900" b="0" i="0" u="none" strike="noStrike" baseline="0">
                <a:solidFill>
                  <a:srgbClr val="000000"/>
                </a:solidFill>
                <a:latin typeface="David" panose="020E0502060401010101" pitchFamily="34" charset="-79"/>
                <a:ea typeface="Arial"/>
                <a:cs typeface="David" panose="020E0502060401010101" pitchFamily="34" charset="-79"/>
              </a:defRPr>
            </a:pPr>
            <a:endParaRPr lang="en-US"/>
          </a:p>
        </c:txPr>
        <c:crossAx val="200014464"/>
        <c:crosses val="autoZero"/>
        <c:auto val="1"/>
        <c:lblAlgn val="ctr"/>
        <c:lblOffset val="100"/>
        <c:noMultiLvlLbl val="1"/>
      </c:catAx>
      <c:valAx>
        <c:axId val="200014464"/>
        <c:scaling>
          <c:orientation val="minMax"/>
          <c:max val="500000"/>
        </c:scaling>
        <c:delete val="0"/>
        <c:axPos val="r"/>
        <c:majorGridlines>
          <c:spPr>
            <a:ln w="6350">
              <a:solidFill>
                <a:schemeClr val="bg1">
                  <a:lumMod val="75000"/>
                </a:schemeClr>
              </a:solidFill>
              <a:prstDash val="dash"/>
            </a:ln>
          </c:spPr>
        </c:majorGridlines>
        <c:title>
          <c:tx>
            <c:rich>
              <a:bodyPr rot="0" vert="horz"/>
              <a:lstStyle/>
              <a:p>
                <a:pPr algn="ctr">
                  <a:defRPr sz="900" b="0" i="0" u="none" strike="noStrike" baseline="0">
                    <a:solidFill>
                      <a:srgbClr val="000000"/>
                    </a:solidFill>
                    <a:latin typeface="David" panose="020E0502060401010101" pitchFamily="34" charset="-79"/>
                    <a:ea typeface="Arial"/>
                    <a:cs typeface="David" panose="020E0502060401010101" pitchFamily="34" charset="-79"/>
                  </a:defRPr>
                </a:pPr>
                <a:r>
                  <a:rPr lang="he-IL" sz="900" b="0">
                    <a:latin typeface="David" panose="020E0502060401010101" pitchFamily="34" charset="-79"/>
                    <a:cs typeface="David" panose="020E0502060401010101" pitchFamily="34" charset="-79"/>
                  </a:rPr>
                  <a:t>מיליארדי דולרים</a:t>
                </a:r>
              </a:p>
            </c:rich>
          </c:tx>
          <c:layout>
            <c:manualLayout>
              <c:xMode val="edge"/>
              <c:yMode val="edge"/>
              <c:x val="1.3191666666666666E-3"/>
              <c:y val="8.1734397305152459E-2"/>
            </c:manualLayout>
          </c:layout>
          <c:overlay val="0"/>
        </c:title>
        <c:numFmt formatCode="#,##0" sourceLinked="1"/>
        <c:majorTickMark val="none"/>
        <c:minorTickMark val="none"/>
        <c:tickLblPos val="low"/>
        <c:spPr>
          <a:ln>
            <a:noFill/>
          </a:ln>
        </c:spPr>
        <c:txPr>
          <a:bodyPr rot="0" vert="horz" anchor="ctr" anchorCtr="1"/>
          <a:lstStyle/>
          <a:p>
            <a:pPr>
              <a:defRPr sz="900" b="0" i="0" u="none" strike="noStrike" baseline="0">
                <a:solidFill>
                  <a:srgbClr val="000000"/>
                </a:solidFill>
                <a:latin typeface="David" panose="020E0502060401010101" pitchFamily="34" charset="-79"/>
                <a:ea typeface="Arial"/>
                <a:cs typeface="David" panose="020E0502060401010101" pitchFamily="34" charset="-79"/>
              </a:defRPr>
            </a:pPr>
            <a:endParaRPr lang="en-US"/>
          </a:p>
        </c:txPr>
        <c:crossAx val="200012928"/>
        <c:crosses val="max"/>
        <c:crossBetween val="between"/>
        <c:majorUnit val="100000"/>
        <c:dispUnits>
          <c:builtInUnit val="thousands"/>
        </c:dispUnits>
      </c:valAx>
      <c:spPr>
        <a:ln>
          <a:noFill/>
        </a:ln>
      </c:spPr>
    </c:plotArea>
    <c:legend>
      <c:legendPos val="l"/>
      <c:layout>
        <c:manualLayout>
          <c:xMode val="edge"/>
          <c:yMode val="edge"/>
          <c:x val="1.7638888888888888E-2"/>
          <c:y val="0.78609647636359892"/>
          <c:w val="0.52359111111111112"/>
          <c:h val="0.20868636452331804"/>
        </c:manualLayout>
      </c:layout>
      <c:overlay val="0"/>
      <c:spPr>
        <a:ln>
          <a:noFill/>
        </a:ln>
      </c:spPr>
      <c:txPr>
        <a:bodyPr/>
        <a:lstStyle/>
        <a:p>
          <a:pPr>
            <a:defRPr sz="900" b="0" i="0" u="none" strike="noStrike" baseline="0">
              <a:solidFill>
                <a:srgbClr val="000000"/>
              </a:solidFill>
              <a:latin typeface="David" panose="020E0502060401010101" pitchFamily="34" charset="-79"/>
              <a:ea typeface="Arial"/>
              <a:cs typeface="David" panose="020E0502060401010101" pitchFamily="34" charset="-79"/>
            </a:defRPr>
          </a:pPr>
          <a:endParaRPr lang="en-US"/>
        </a:p>
      </c:txPr>
    </c:legend>
    <c:plotVisOnly val="1"/>
    <c:dispBlanksAs val="gap"/>
    <c:showDLblsOverMax val="0"/>
  </c:chart>
  <c:spPr>
    <a:ln w="9525">
      <a:solidFill>
        <a:schemeClr val="bg1">
          <a:lumMod val="75000"/>
        </a:schemeClr>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lang="he-IL"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איור ג'-10: זרם ההשקעות הפיננסיות נטו של תושבי חוץ במשק,</a:t>
            </a:r>
            <a:r>
              <a:rPr lang="en-US" sz="1100" b="1" i="0" u="none" strike="noStrike" kern="1200" baseline="0">
                <a:solidFill>
                  <a:srgbClr val="000000"/>
                </a:solidFill>
                <a:effectLst/>
                <a:latin typeface="David" panose="020E0502060401010101" pitchFamily="34" charset="-79"/>
                <a:ea typeface="Arial"/>
                <a:cs typeface="David" panose="020E0502060401010101" pitchFamily="34" charset="-79"/>
              </a:rPr>
              <a:t> </a:t>
            </a: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 </a:t>
            </a:r>
            <a:r>
              <a:rPr lang="en-US" sz="1100" b="1" i="0" u="none" strike="noStrike" kern="1200" baseline="0">
                <a:solidFill>
                  <a:srgbClr val="000000"/>
                </a:solidFill>
                <a:effectLst/>
                <a:latin typeface="David" panose="020E0502060401010101" pitchFamily="34" charset="-79"/>
                <a:ea typeface="Arial"/>
                <a:cs typeface="David" panose="020E0502060401010101" pitchFamily="34" charset="-79"/>
              </a:rPr>
              <a:t>2007</a:t>
            </a: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עד </a:t>
            </a:r>
            <a:r>
              <a:rPr lang="en-US" sz="1100" b="1" i="0" u="none" strike="noStrike" kern="1200" baseline="0">
                <a:solidFill>
                  <a:srgbClr val="000000"/>
                </a:solidFill>
                <a:effectLst/>
                <a:latin typeface="David" panose="020E0502060401010101" pitchFamily="34" charset="-79"/>
                <a:ea typeface="Arial"/>
                <a:cs typeface="David" panose="020E0502060401010101" pitchFamily="34" charset="-79"/>
              </a:rPr>
              <a:t>2017</a:t>
            </a:r>
            <a:endParaRPr lang="he-IL" sz="1100" b="1" i="0" u="none" strike="noStrike" kern="1200" baseline="0">
              <a:solidFill>
                <a:srgbClr val="000000"/>
              </a:solidFill>
              <a:effectLst/>
              <a:latin typeface="David" panose="020E0502060401010101" pitchFamily="34" charset="-79"/>
              <a:ea typeface="Arial"/>
              <a:cs typeface="David" panose="020E0502060401010101" pitchFamily="34" charset="-79"/>
            </a:endParaRPr>
          </a:p>
        </c:rich>
      </c:tx>
      <c:layout>
        <c:manualLayout>
          <c:xMode val="edge"/>
          <c:yMode val="edge"/>
          <c:x val="0.11324027777777776"/>
          <c:y val="1.9138888888888889E-2"/>
        </c:manualLayout>
      </c:layout>
      <c:overlay val="0"/>
    </c:title>
    <c:autoTitleDeleted val="0"/>
    <c:plotArea>
      <c:layout>
        <c:manualLayout>
          <c:layoutTarget val="inner"/>
          <c:xMode val="edge"/>
          <c:yMode val="edge"/>
          <c:x val="8.8991111111111104E-2"/>
          <c:y val="0.24732896825396825"/>
          <c:w val="0.88037777777777781"/>
          <c:h val="0.50921568023333441"/>
        </c:manualLayout>
      </c:layout>
      <c:barChart>
        <c:barDir val="col"/>
        <c:grouping val="stacked"/>
        <c:varyColors val="0"/>
        <c:ser>
          <c:idx val="0"/>
          <c:order val="0"/>
          <c:tx>
            <c:strRef>
              <c:f>'נתונים ג''-10'!$B$1</c:f>
              <c:strCache>
                <c:ptCount val="1"/>
                <c:pt idx="0">
                  <c:v>הון מניות</c:v>
                </c:pt>
              </c:strCache>
            </c:strRef>
          </c:tx>
          <c:spPr>
            <a:solidFill>
              <a:schemeClr val="accent3"/>
            </a:solidFill>
          </c:spPr>
          <c:invertIfNegative val="0"/>
          <c:cat>
            <c:numRef>
              <c:f>'נתונים ג''-10'!$A$5:$A$15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ג''-10'!$B$5:$B$15</c:f>
              <c:numCache>
                <c:formatCode>#,##0</c:formatCode>
                <c:ptCount val="11"/>
                <c:pt idx="0">
                  <c:v>3620</c:v>
                </c:pt>
                <c:pt idx="1">
                  <c:v>2153</c:v>
                </c:pt>
                <c:pt idx="2">
                  <c:v>2122</c:v>
                </c:pt>
                <c:pt idx="3">
                  <c:v>-622</c:v>
                </c:pt>
                <c:pt idx="4">
                  <c:v>-733</c:v>
                </c:pt>
                <c:pt idx="5">
                  <c:v>290</c:v>
                </c:pt>
                <c:pt idx="6">
                  <c:v>2712</c:v>
                </c:pt>
                <c:pt idx="7">
                  <c:v>3600</c:v>
                </c:pt>
                <c:pt idx="8">
                  <c:v>4521</c:v>
                </c:pt>
                <c:pt idx="9">
                  <c:v>3557</c:v>
                </c:pt>
                <c:pt idx="10">
                  <c:v>1384</c:v>
                </c:pt>
              </c:numCache>
            </c:numRef>
          </c:val>
        </c:ser>
        <c:ser>
          <c:idx val="1"/>
          <c:order val="1"/>
          <c:tx>
            <c:strRef>
              <c:f>'נתונים ג''-10'!$C$1</c:f>
              <c:strCache>
                <c:ptCount val="1"/>
                <c:pt idx="0">
                  <c:v>אג"ח</c:v>
                </c:pt>
              </c:strCache>
            </c:strRef>
          </c:tx>
          <c:spPr>
            <a:solidFill>
              <a:schemeClr val="accent5">
                <a:lumMod val="75000"/>
              </a:schemeClr>
            </a:solidFill>
          </c:spPr>
          <c:invertIfNegative val="0"/>
          <c:cat>
            <c:numRef>
              <c:f>'נתונים ג''-10'!$A$5:$A$15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ג''-10'!$C$5:$C$15</c:f>
              <c:numCache>
                <c:formatCode>#,##0</c:formatCode>
                <c:ptCount val="11"/>
                <c:pt idx="0">
                  <c:v>-1900.2789999999998</c:v>
                </c:pt>
                <c:pt idx="1">
                  <c:v>-803.47399999999971</c:v>
                </c:pt>
                <c:pt idx="2">
                  <c:v>1369.2209999999998</c:v>
                </c:pt>
                <c:pt idx="3">
                  <c:v>10025.487000000001</c:v>
                </c:pt>
                <c:pt idx="4">
                  <c:v>-3655.0770000000007</c:v>
                </c:pt>
                <c:pt idx="5">
                  <c:v>-3248.0229999999997</c:v>
                </c:pt>
                <c:pt idx="6">
                  <c:v>-1009.67</c:v>
                </c:pt>
                <c:pt idx="7">
                  <c:v>5855.29</c:v>
                </c:pt>
                <c:pt idx="8">
                  <c:v>-1767.1349999999998</c:v>
                </c:pt>
                <c:pt idx="9">
                  <c:v>-315.315</c:v>
                </c:pt>
                <c:pt idx="10">
                  <c:v>1627</c:v>
                </c:pt>
              </c:numCache>
            </c:numRef>
          </c:val>
        </c:ser>
        <c:dLbls>
          <c:showLegendKey val="0"/>
          <c:showVal val="0"/>
          <c:showCatName val="0"/>
          <c:showSerName val="0"/>
          <c:showPercent val="0"/>
          <c:showBubbleSize val="0"/>
        </c:dLbls>
        <c:gapWidth val="55"/>
        <c:overlap val="100"/>
        <c:axId val="253660160"/>
        <c:axId val="253666048"/>
      </c:barChart>
      <c:catAx>
        <c:axId val="253660160"/>
        <c:scaling>
          <c:orientation val="minMax"/>
        </c:scaling>
        <c:delete val="0"/>
        <c:axPos val="b"/>
        <c:numFmt formatCode="General" sourceLinked="0"/>
        <c:majorTickMark val="none"/>
        <c:minorTickMark val="none"/>
        <c:tickLblPos val="low"/>
        <c:spPr>
          <a:ln>
            <a:noFill/>
          </a:ln>
        </c:spPr>
        <c:txPr>
          <a:bodyPr rot="-2700000"/>
          <a:lstStyle/>
          <a:p>
            <a:pPr>
              <a:defRPr sz="900" b="0">
                <a:latin typeface="David" panose="020E0502060401010101" pitchFamily="34" charset="-79"/>
                <a:cs typeface="David" panose="020E0502060401010101" pitchFamily="34" charset="-79"/>
              </a:defRPr>
            </a:pPr>
            <a:endParaRPr lang="en-US"/>
          </a:p>
        </c:txPr>
        <c:crossAx val="253666048"/>
        <c:crosses val="autoZero"/>
        <c:auto val="1"/>
        <c:lblAlgn val="ctr"/>
        <c:lblOffset val="100"/>
        <c:tickLblSkip val="1"/>
        <c:noMultiLvlLbl val="1"/>
      </c:catAx>
      <c:valAx>
        <c:axId val="253666048"/>
        <c:scaling>
          <c:orientation val="minMax"/>
        </c:scaling>
        <c:delete val="0"/>
        <c:axPos val="l"/>
        <c:majorGridlines>
          <c:spPr>
            <a:ln w="6350">
              <a:solidFill>
                <a:schemeClr val="bg1">
                  <a:lumMod val="75000"/>
                </a:schemeClr>
              </a:solidFill>
              <a:prstDash val="dash"/>
            </a:ln>
          </c:spPr>
        </c:majorGridlines>
        <c:title>
          <c:tx>
            <c:rich>
              <a:bodyPr rot="0" vert="horz"/>
              <a:lstStyle/>
              <a:p>
                <a:pPr>
                  <a:defRPr sz="900" b="0">
                    <a:latin typeface="David" panose="020E0502060401010101" pitchFamily="34" charset="-79"/>
                    <a:cs typeface="David" panose="020E0502060401010101" pitchFamily="34" charset="-79"/>
                  </a:defRPr>
                </a:pPr>
                <a:r>
                  <a:rPr lang="he-IL" sz="900" b="0">
                    <a:latin typeface="David" panose="020E0502060401010101" pitchFamily="34" charset="-79"/>
                    <a:cs typeface="David" panose="020E0502060401010101" pitchFamily="34" charset="-79"/>
                  </a:rPr>
                  <a:t>מיליארדי דולרים</a:t>
                </a:r>
                <a:endParaRPr lang="en-US" sz="900" b="0">
                  <a:latin typeface="David" panose="020E0502060401010101" pitchFamily="34" charset="-79"/>
                  <a:cs typeface="David" panose="020E0502060401010101" pitchFamily="34" charset="-79"/>
                </a:endParaRPr>
              </a:p>
            </c:rich>
          </c:tx>
          <c:layout>
            <c:manualLayout>
              <c:xMode val="edge"/>
              <c:yMode val="edge"/>
              <c:x val="3.0966666666666668E-3"/>
              <c:y val="0.12078531746031745"/>
            </c:manualLayout>
          </c:layout>
          <c:overlay val="0"/>
        </c:title>
        <c:numFmt formatCode="#,##0" sourceLinked="1"/>
        <c:majorTickMark val="none"/>
        <c:minorTickMark val="none"/>
        <c:tickLblPos val="nextTo"/>
        <c:spPr>
          <a:ln>
            <a:noFill/>
          </a:ln>
        </c:spPr>
        <c:txPr>
          <a:bodyPr/>
          <a:lstStyle/>
          <a:p>
            <a:pPr>
              <a:defRPr sz="900" b="0">
                <a:latin typeface="David" panose="020E0502060401010101" pitchFamily="34" charset="-79"/>
                <a:cs typeface="David" panose="020E0502060401010101" pitchFamily="34" charset="-79"/>
              </a:defRPr>
            </a:pPr>
            <a:endParaRPr lang="en-US"/>
          </a:p>
        </c:txPr>
        <c:crossAx val="253660160"/>
        <c:crosses val="autoZero"/>
        <c:crossBetween val="between"/>
        <c:majorUnit val="4000"/>
        <c:dispUnits>
          <c:builtInUnit val="thousands"/>
        </c:dispUnits>
      </c:valAx>
      <c:spPr>
        <a:ln w="6350">
          <a:noFill/>
        </a:ln>
      </c:spPr>
    </c:plotArea>
    <c:legend>
      <c:legendPos val="b"/>
      <c:layout>
        <c:manualLayout>
          <c:xMode val="edge"/>
          <c:yMode val="edge"/>
          <c:x val="5.336500000000001E-2"/>
          <c:y val="0.89685471033469921"/>
          <c:w val="0.34608477774795332"/>
          <c:h val="9.0696031746031761E-2"/>
        </c:manualLayout>
      </c:layout>
      <c:overlay val="0"/>
      <c:spPr>
        <a:ln>
          <a:noFill/>
        </a:ln>
      </c:spPr>
      <c:txPr>
        <a:bodyPr/>
        <a:lstStyle/>
        <a:p>
          <a:pPr>
            <a:defRPr sz="900" b="0">
              <a:latin typeface="David" panose="020E0502060401010101" pitchFamily="34" charset="-79"/>
              <a:cs typeface="David" panose="020E0502060401010101" pitchFamily="34" charset="-79"/>
            </a:defRPr>
          </a:pPr>
          <a:endParaRPr lang="en-US"/>
        </a:p>
      </c:txPr>
    </c:legend>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lang="en-US"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איור ג'-11: </a:t>
            </a:r>
            <a:r>
              <a:rPr lang="he-IL" sz="1100" b="1" i="0" u="none" strike="noStrike" baseline="0">
                <a:effectLst/>
              </a:rPr>
              <a:t>השפעת המחירים על יתרת ההשקעות הפיננסיות של תושבי חוץ בהון מניות ישראליות,</a:t>
            </a:r>
            <a:endParaRPr lang="he-IL" sz="1100" b="1" i="0" u="none" strike="noStrike" kern="1200" baseline="0">
              <a:solidFill>
                <a:srgbClr val="000000"/>
              </a:solidFill>
              <a:effectLst/>
              <a:latin typeface="David" panose="020E0502060401010101" pitchFamily="34" charset="-79"/>
              <a:ea typeface="Arial"/>
              <a:cs typeface="David" panose="020E0502060401010101" pitchFamily="34" charset="-79"/>
            </a:endParaRPr>
          </a:p>
          <a:p>
            <a:pPr algn="ctr" rtl="1">
              <a:defRPr lang="en-US"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en-US" sz="1100" b="1" i="0" u="none" strike="noStrike" kern="1200" baseline="0">
                <a:solidFill>
                  <a:srgbClr val="000000"/>
                </a:solidFill>
                <a:effectLst/>
                <a:latin typeface="David" panose="020E0502060401010101" pitchFamily="34" charset="-79"/>
                <a:ea typeface="Arial"/>
                <a:cs typeface="David" panose="020E0502060401010101" pitchFamily="34" charset="-79"/>
              </a:rPr>
              <a:t>2016Q1</a:t>
            </a: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 עד</a:t>
            </a:r>
            <a:r>
              <a:rPr lang="en-US" sz="1100" b="1" i="0" u="none" strike="noStrike" kern="1200" baseline="0">
                <a:solidFill>
                  <a:srgbClr val="000000"/>
                </a:solidFill>
                <a:effectLst/>
                <a:latin typeface="David" panose="020E0502060401010101" pitchFamily="34" charset="-79"/>
                <a:ea typeface="Arial"/>
                <a:cs typeface="David" panose="020E0502060401010101" pitchFamily="34" charset="-79"/>
              </a:rPr>
              <a:t> 2017Q4 </a:t>
            </a:r>
          </a:p>
        </c:rich>
      </c:tx>
      <c:layout>
        <c:manualLayout>
          <c:xMode val="edge"/>
          <c:yMode val="edge"/>
          <c:x val="0.12876250000000003"/>
          <c:y val="1.8159000112969982E-2"/>
        </c:manualLayout>
      </c:layout>
      <c:overlay val="0"/>
    </c:title>
    <c:autoTitleDeleted val="0"/>
    <c:plotArea>
      <c:layout>
        <c:manualLayout>
          <c:layoutTarget val="inner"/>
          <c:xMode val="edge"/>
          <c:yMode val="edge"/>
          <c:x val="8.018638888888889E-2"/>
          <c:y val="0.25665259676905855"/>
          <c:w val="0.8892105555555555"/>
          <c:h val="0.50549794086535005"/>
        </c:manualLayout>
      </c:layout>
      <c:barChart>
        <c:barDir val="col"/>
        <c:grouping val="stacked"/>
        <c:varyColors val="0"/>
        <c:ser>
          <c:idx val="0"/>
          <c:order val="0"/>
          <c:tx>
            <c:strRef>
              <c:f>'נתונים ג''-11 '!$B$1</c:f>
              <c:strCache>
                <c:ptCount val="1"/>
                <c:pt idx="0">
                  <c:v>שינויי מחיר בהון המניות</c:v>
                </c:pt>
              </c:strCache>
            </c:strRef>
          </c:tx>
          <c:invertIfNegative val="0"/>
          <c:cat>
            <c:strRef>
              <c:f>'נתונים ג''-11 '!$A$2:$A$9</c:f>
              <c:strCache>
                <c:ptCount val="8"/>
                <c:pt idx="0">
                  <c:v>2016Q1</c:v>
                </c:pt>
                <c:pt idx="1">
                  <c:v>2016Q2</c:v>
                </c:pt>
                <c:pt idx="2">
                  <c:v>2016Q3</c:v>
                </c:pt>
                <c:pt idx="3">
                  <c:v>2016Q4</c:v>
                </c:pt>
                <c:pt idx="4">
                  <c:v>2017Q1</c:v>
                </c:pt>
                <c:pt idx="5">
                  <c:v>2017Q2</c:v>
                </c:pt>
                <c:pt idx="6">
                  <c:v>2017Q3</c:v>
                </c:pt>
                <c:pt idx="7">
                  <c:v>2017Q4</c:v>
                </c:pt>
              </c:strCache>
            </c:strRef>
          </c:cat>
          <c:val>
            <c:numRef>
              <c:f>'נתונים ג''-11 '!$B$2:$B$9</c:f>
              <c:numCache>
                <c:formatCode>#,##0</c:formatCode>
                <c:ptCount val="8"/>
                <c:pt idx="0">
                  <c:v>-10734.132</c:v>
                </c:pt>
                <c:pt idx="1">
                  <c:v>-3586.02</c:v>
                </c:pt>
                <c:pt idx="2">
                  <c:v>-1960.9870000000001</c:v>
                </c:pt>
                <c:pt idx="3">
                  <c:v>-8116.192</c:v>
                </c:pt>
                <c:pt idx="4">
                  <c:v>1643</c:v>
                </c:pt>
                <c:pt idx="5">
                  <c:v>3152</c:v>
                </c:pt>
                <c:pt idx="6">
                  <c:v>-11208</c:v>
                </c:pt>
                <c:pt idx="7">
                  <c:v>1506</c:v>
                </c:pt>
              </c:numCache>
            </c:numRef>
          </c:val>
        </c:ser>
        <c:dLbls>
          <c:showLegendKey val="0"/>
          <c:showVal val="0"/>
          <c:showCatName val="0"/>
          <c:showSerName val="0"/>
          <c:showPercent val="0"/>
          <c:showBubbleSize val="0"/>
        </c:dLbls>
        <c:gapWidth val="60"/>
        <c:overlap val="100"/>
        <c:axId val="253790848"/>
        <c:axId val="253792640"/>
      </c:barChart>
      <c:catAx>
        <c:axId val="253790848"/>
        <c:scaling>
          <c:orientation val="minMax"/>
        </c:scaling>
        <c:delete val="0"/>
        <c:axPos val="b"/>
        <c:majorTickMark val="none"/>
        <c:minorTickMark val="none"/>
        <c:tickLblPos val="low"/>
        <c:spPr>
          <a:ln>
            <a:noFill/>
          </a:ln>
        </c:spPr>
        <c:txPr>
          <a:bodyPr rot="-2700000"/>
          <a:lstStyle/>
          <a:p>
            <a:pPr>
              <a:defRPr sz="900" b="0">
                <a:latin typeface="David" panose="020E0502060401010101" pitchFamily="34" charset="-79"/>
                <a:cs typeface="David" panose="020E0502060401010101" pitchFamily="34" charset="-79"/>
              </a:defRPr>
            </a:pPr>
            <a:endParaRPr lang="en-US"/>
          </a:p>
        </c:txPr>
        <c:crossAx val="253792640"/>
        <c:crosses val="autoZero"/>
        <c:auto val="1"/>
        <c:lblAlgn val="ctr"/>
        <c:lblOffset val="100"/>
        <c:tickLblSkip val="1"/>
        <c:noMultiLvlLbl val="0"/>
      </c:catAx>
      <c:valAx>
        <c:axId val="253792640"/>
        <c:scaling>
          <c:orientation val="minMax"/>
          <c:max val="6000"/>
          <c:min val="-12000"/>
        </c:scaling>
        <c:delete val="0"/>
        <c:axPos val="l"/>
        <c:majorGridlines>
          <c:spPr>
            <a:ln w="6350">
              <a:solidFill>
                <a:schemeClr val="bg1">
                  <a:lumMod val="75000"/>
                </a:schemeClr>
              </a:solidFill>
              <a:prstDash val="dash"/>
            </a:ln>
          </c:spPr>
        </c:majorGridlines>
        <c:title>
          <c:tx>
            <c:rich>
              <a:bodyPr rot="0" vert="horz"/>
              <a:lstStyle/>
              <a:p>
                <a:pPr rtl="1">
                  <a:defRPr sz="900" b="0">
                    <a:latin typeface="David" panose="020E0502060401010101" pitchFamily="34" charset="-79"/>
                    <a:cs typeface="David" panose="020E0502060401010101" pitchFamily="34" charset="-79"/>
                  </a:defRPr>
                </a:pPr>
                <a:r>
                  <a:rPr lang="he-IL" sz="900" b="0">
                    <a:latin typeface="David" panose="020E0502060401010101" pitchFamily="34" charset="-79"/>
                    <a:cs typeface="David" panose="020E0502060401010101" pitchFamily="34" charset="-79"/>
                  </a:rPr>
                  <a:t>מיליארדי דולרים</a:t>
                </a:r>
                <a:endParaRPr lang="en-US" sz="900" b="0">
                  <a:latin typeface="David" panose="020E0502060401010101" pitchFamily="34" charset="-79"/>
                  <a:cs typeface="David" panose="020E0502060401010101" pitchFamily="34" charset="-79"/>
                </a:endParaRPr>
              </a:p>
            </c:rich>
          </c:tx>
          <c:layout>
            <c:manualLayout>
              <c:xMode val="edge"/>
              <c:yMode val="edge"/>
              <c:x val="1.1180555555555555E-3"/>
              <c:y val="0.11696172371650697"/>
            </c:manualLayout>
          </c:layout>
          <c:overlay val="0"/>
        </c:title>
        <c:numFmt formatCode="#,##0" sourceLinked="1"/>
        <c:majorTickMark val="none"/>
        <c:minorTickMark val="none"/>
        <c:tickLblPos val="nextTo"/>
        <c:spPr>
          <a:ln>
            <a:noFill/>
          </a:ln>
        </c:spPr>
        <c:txPr>
          <a:bodyPr/>
          <a:lstStyle/>
          <a:p>
            <a:pPr>
              <a:defRPr sz="900" b="0">
                <a:latin typeface="David" panose="020E0502060401010101" pitchFamily="34" charset="-79"/>
                <a:cs typeface="David" panose="020E0502060401010101" pitchFamily="34" charset="-79"/>
              </a:defRPr>
            </a:pPr>
            <a:endParaRPr lang="en-US"/>
          </a:p>
        </c:txPr>
        <c:crossAx val="253790848"/>
        <c:crosses val="autoZero"/>
        <c:crossBetween val="between"/>
        <c:majorUnit val="6000"/>
        <c:minorUnit val="1000"/>
        <c:dispUnits>
          <c:builtInUnit val="thousands"/>
        </c:dispUnits>
      </c:valAx>
      <c:spPr>
        <a:ln w="6350">
          <a:noFill/>
        </a:ln>
      </c:spPr>
    </c:plotArea>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lang="he-IL"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איור ג'-12: יתרת ההשקעות האחרות של תושבי חוץ במשק לפי מכשירים,  2007 עד </a:t>
            </a:r>
            <a:r>
              <a:rPr lang="en-US" sz="1100" b="1" i="0" u="none" strike="noStrike" kern="1200" baseline="0">
                <a:solidFill>
                  <a:srgbClr val="000000"/>
                </a:solidFill>
                <a:effectLst/>
                <a:latin typeface="David" panose="020E0502060401010101" pitchFamily="34" charset="-79"/>
                <a:ea typeface="Arial"/>
                <a:cs typeface="David" panose="020E0502060401010101" pitchFamily="34" charset="-79"/>
              </a:rPr>
              <a:t>2017</a:t>
            </a:r>
            <a:endParaRPr lang="he-IL" sz="1100" b="1" i="0" u="none" strike="noStrike" kern="1200" baseline="0">
              <a:solidFill>
                <a:srgbClr val="000000"/>
              </a:solidFill>
              <a:effectLst/>
              <a:latin typeface="David" panose="020E0502060401010101" pitchFamily="34" charset="-79"/>
              <a:ea typeface="Arial"/>
              <a:cs typeface="David" panose="020E0502060401010101" pitchFamily="34" charset="-79"/>
            </a:endParaRPr>
          </a:p>
        </c:rich>
      </c:tx>
      <c:layout>
        <c:manualLayout>
          <c:xMode val="edge"/>
          <c:yMode val="edge"/>
          <c:x val="0.14079416666666669"/>
          <c:y val="1.8365476190476189E-2"/>
        </c:manualLayout>
      </c:layout>
      <c:overlay val="0"/>
    </c:title>
    <c:autoTitleDeleted val="0"/>
    <c:plotArea>
      <c:layout>
        <c:manualLayout>
          <c:layoutTarget val="inner"/>
          <c:xMode val="edge"/>
          <c:yMode val="edge"/>
          <c:x val="8.8215000000000002E-2"/>
          <c:y val="0.22364484126984127"/>
          <c:w val="0.88645055555555552"/>
          <c:h val="0.42774801587301586"/>
        </c:manualLayout>
      </c:layout>
      <c:lineChart>
        <c:grouping val="standard"/>
        <c:varyColors val="0"/>
        <c:ser>
          <c:idx val="0"/>
          <c:order val="0"/>
          <c:tx>
            <c:strRef>
              <c:f>'נתונים ג''-12'!$B$1</c:f>
              <c:strCache>
                <c:ptCount val="1"/>
                <c:pt idx="0">
                  <c:v>פיקדונות תושבי חוץ</c:v>
                </c:pt>
              </c:strCache>
            </c:strRef>
          </c:tx>
          <c:marker>
            <c:symbol val="none"/>
          </c:marker>
          <c:cat>
            <c:numRef>
              <c:f>'נתונים ג''-12'!$A$5:$A$15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ג''-12'!$B$5:$B$15</c:f>
              <c:numCache>
                <c:formatCode>#,##0</c:formatCode>
                <c:ptCount val="11"/>
                <c:pt idx="0">
                  <c:v>24676.148000000001</c:v>
                </c:pt>
                <c:pt idx="1">
                  <c:v>23916.611000000001</c:v>
                </c:pt>
                <c:pt idx="2">
                  <c:v>23689.420999999998</c:v>
                </c:pt>
                <c:pt idx="3">
                  <c:v>22563.456999999999</c:v>
                </c:pt>
                <c:pt idx="4">
                  <c:v>21575.649000000001</c:v>
                </c:pt>
                <c:pt idx="5">
                  <c:v>20433.781999999999</c:v>
                </c:pt>
                <c:pt idx="6">
                  <c:v>19607.187000000002</c:v>
                </c:pt>
                <c:pt idx="7">
                  <c:v>15520.522000000001</c:v>
                </c:pt>
                <c:pt idx="8">
                  <c:v>12556.968000000001</c:v>
                </c:pt>
                <c:pt idx="9">
                  <c:v>11082.620999999999</c:v>
                </c:pt>
                <c:pt idx="10">
                  <c:v>11158</c:v>
                </c:pt>
              </c:numCache>
            </c:numRef>
          </c:val>
          <c:smooth val="0"/>
        </c:ser>
        <c:ser>
          <c:idx val="1"/>
          <c:order val="1"/>
          <c:tx>
            <c:strRef>
              <c:f>'נתונים ג''-12'!$C$1</c:f>
              <c:strCache>
                <c:ptCount val="1"/>
                <c:pt idx="0">
                  <c:v>פיקדונות של בנקים מחו"ל</c:v>
                </c:pt>
              </c:strCache>
            </c:strRef>
          </c:tx>
          <c:marker>
            <c:symbol val="none"/>
          </c:marker>
          <c:cat>
            <c:numRef>
              <c:f>'נתונים ג''-12'!$A$5:$A$15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ג''-12'!$C$5:$C$15</c:f>
              <c:numCache>
                <c:formatCode>#,##0</c:formatCode>
                <c:ptCount val="11"/>
                <c:pt idx="0">
                  <c:v>2274.5010000000002</c:v>
                </c:pt>
                <c:pt idx="1">
                  <c:v>2798.9110000000001</c:v>
                </c:pt>
                <c:pt idx="2">
                  <c:v>4064.3139999999999</c:v>
                </c:pt>
                <c:pt idx="3">
                  <c:v>7295.9570000000003</c:v>
                </c:pt>
                <c:pt idx="4">
                  <c:v>8873.6550000000007</c:v>
                </c:pt>
                <c:pt idx="5">
                  <c:v>5023.7920000000004</c:v>
                </c:pt>
                <c:pt idx="6">
                  <c:v>4410.6530000000002</c:v>
                </c:pt>
                <c:pt idx="7">
                  <c:v>4422.1840000000002</c:v>
                </c:pt>
                <c:pt idx="8">
                  <c:v>3236.904</c:v>
                </c:pt>
                <c:pt idx="9">
                  <c:v>3406.46</c:v>
                </c:pt>
                <c:pt idx="10">
                  <c:v>2837</c:v>
                </c:pt>
              </c:numCache>
            </c:numRef>
          </c:val>
          <c:smooth val="0"/>
        </c:ser>
        <c:ser>
          <c:idx val="2"/>
          <c:order val="2"/>
          <c:tx>
            <c:strRef>
              <c:f>'נתונים ג''-12'!$D$1</c:f>
              <c:strCache>
                <c:ptCount val="1"/>
                <c:pt idx="0">
                  <c:v>הלוואות</c:v>
                </c:pt>
              </c:strCache>
            </c:strRef>
          </c:tx>
          <c:marker>
            <c:symbol val="none"/>
          </c:marker>
          <c:cat>
            <c:numRef>
              <c:f>'נתונים ג''-12'!$A$5:$A$15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ג''-12'!$D$5:$D$15</c:f>
              <c:numCache>
                <c:formatCode>#,##0</c:formatCode>
                <c:ptCount val="11"/>
                <c:pt idx="0">
                  <c:v>22345.312999999998</c:v>
                </c:pt>
                <c:pt idx="1">
                  <c:v>22159.571</c:v>
                </c:pt>
                <c:pt idx="2">
                  <c:v>24179.282999999999</c:v>
                </c:pt>
                <c:pt idx="3">
                  <c:v>23947.662</c:v>
                </c:pt>
                <c:pt idx="4">
                  <c:v>22755.955000000002</c:v>
                </c:pt>
                <c:pt idx="5">
                  <c:v>23113.288</c:v>
                </c:pt>
                <c:pt idx="6">
                  <c:v>23270.920999999998</c:v>
                </c:pt>
                <c:pt idx="7">
                  <c:v>19819.895</c:v>
                </c:pt>
                <c:pt idx="8">
                  <c:v>18029.865000000002</c:v>
                </c:pt>
                <c:pt idx="9">
                  <c:v>19281.463</c:v>
                </c:pt>
                <c:pt idx="10">
                  <c:v>16212</c:v>
                </c:pt>
              </c:numCache>
            </c:numRef>
          </c:val>
          <c:smooth val="0"/>
        </c:ser>
        <c:ser>
          <c:idx val="3"/>
          <c:order val="3"/>
          <c:tx>
            <c:strRef>
              <c:f>'נתונים ג''-12'!$E$1</c:f>
              <c:strCache>
                <c:ptCount val="1"/>
                <c:pt idx="0">
                  <c:v>אשראי ספקים</c:v>
                </c:pt>
              </c:strCache>
            </c:strRef>
          </c:tx>
          <c:marker>
            <c:symbol val="none"/>
          </c:marker>
          <c:cat>
            <c:numRef>
              <c:f>'נתונים ג''-12'!$A$5:$A$15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ג''-12'!$E$5:$E$15</c:f>
              <c:numCache>
                <c:formatCode>#,##0</c:formatCode>
                <c:ptCount val="11"/>
                <c:pt idx="0">
                  <c:v>12136</c:v>
                </c:pt>
                <c:pt idx="1">
                  <c:v>10403</c:v>
                </c:pt>
                <c:pt idx="2">
                  <c:v>11956</c:v>
                </c:pt>
                <c:pt idx="3">
                  <c:v>13259</c:v>
                </c:pt>
                <c:pt idx="4">
                  <c:v>14698</c:v>
                </c:pt>
                <c:pt idx="5">
                  <c:v>13873</c:v>
                </c:pt>
                <c:pt idx="6">
                  <c:v>14878</c:v>
                </c:pt>
                <c:pt idx="7">
                  <c:v>15331</c:v>
                </c:pt>
                <c:pt idx="8">
                  <c:v>15134</c:v>
                </c:pt>
                <c:pt idx="9">
                  <c:v>17549</c:v>
                </c:pt>
                <c:pt idx="10">
                  <c:v>18942</c:v>
                </c:pt>
              </c:numCache>
            </c:numRef>
          </c:val>
          <c:smooth val="0"/>
        </c:ser>
        <c:dLbls>
          <c:showLegendKey val="0"/>
          <c:showVal val="0"/>
          <c:showCatName val="0"/>
          <c:showSerName val="0"/>
          <c:showPercent val="0"/>
          <c:showBubbleSize val="0"/>
        </c:dLbls>
        <c:marker val="1"/>
        <c:smooth val="0"/>
        <c:axId val="254005632"/>
        <c:axId val="254007168"/>
      </c:lineChart>
      <c:catAx>
        <c:axId val="254005632"/>
        <c:scaling>
          <c:orientation val="minMax"/>
        </c:scaling>
        <c:delete val="0"/>
        <c:axPos val="b"/>
        <c:numFmt formatCode="0" sourceLinked="1"/>
        <c:majorTickMark val="none"/>
        <c:minorTickMark val="none"/>
        <c:tickLblPos val="low"/>
        <c:spPr>
          <a:ln>
            <a:noFill/>
          </a:ln>
        </c:spPr>
        <c:txPr>
          <a:bodyPr rot="-2700000" vert="horz"/>
          <a:lstStyle/>
          <a:p>
            <a:pPr>
              <a:defRPr sz="900" b="0" i="0">
                <a:latin typeface="David" panose="020E0502060401010101" pitchFamily="34" charset="-79"/>
                <a:cs typeface="David" panose="020E0502060401010101" pitchFamily="34" charset="-79"/>
              </a:defRPr>
            </a:pPr>
            <a:endParaRPr lang="en-US"/>
          </a:p>
        </c:txPr>
        <c:crossAx val="254007168"/>
        <c:crosses val="autoZero"/>
        <c:auto val="1"/>
        <c:lblAlgn val="ctr"/>
        <c:lblOffset val="100"/>
        <c:noMultiLvlLbl val="0"/>
      </c:catAx>
      <c:valAx>
        <c:axId val="254007168"/>
        <c:scaling>
          <c:orientation val="minMax"/>
        </c:scaling>
        <c:delete val="0"/>
        <c:axPos val="l"/>
        <c:majorGridlines>
          <c:spPr>
            <a:ln w="6350">
              <a:solidFill>
                <a:schemeClr val="bg1">
                  <a:lumMod val="75000"/>
                </a:schemeClr>
              </a:solidFill>
              <a:prstDash val="dash"/>
            </a:ln>
          </c:spPr>
        </c:majorGridlines>
        <c:title>
          <c:tx>
            <c:rich>
              <a:bodyPr rot="0" vert="horz"/>
              <a:lstStyle/>
              <a:p>
                <a:pPr>
                  <a:defRPr sz="900" b="0">
                    <a:latin typeface="David" panose="020E0502060401010101" pitchFamily="34" charset="-79"/>
                    <a:cs typeface="David" panose="020E0502060401010101" pitchFamily="34" charset="-79"/>
                  </a:defRPr>
                </a:pPr>
                <a:r>
                  <a:rPr lang="he-IL" sz="900" b="0">
                    <a:latin typeface="David" panose="020E0502060401010101" pitchFamily="34" charset="-79"/>
                    <a:cs typeface="David" panose="020E0502060401010101" pitchFamily="34" charset="-79"/>
                  </a:rPr>
                  <a:t>מיליארדי</a:t>
                </a:r>
                <a:r>
                  <a:rPr lang="he-IL" sz="900" b="0" baseline="0">
                    <a:latin typeface="David" panose="020E0502060401010101" pitchFamily="34" charset="-79"/>
                    <a:cs typeface="David" panose="020E0502060401010101" pitchFamily="34" charset="-79"/>
                  </a:rPr>
                  <a:t> דולרים</a:t>
                </a:r>
                <a:endParaRPr lang="en-US" sz="900" b="0">
                  <a:latin typeface="David" panose="020E0502060401010101" pitchFamily="34" charset="-79"/>
                  <a:cs typeface="David" panose="020E0502060401010101" pitchFamily="34" charset="-79"/>
                </a:endParaRPr>
              </a:p>
            </c:rich>
          </c:tx>
          <c:layout>
            <c:manualLayout>
              <c:xMode val="edge"/>
              <c:yMode val="edge"/>
              <c:x val="2.446388888888889E-3"/>
              <c:y val="8.499603174603175E-2"/>
            </c:manualLayout>
          </c:layout>
          <c:overlay val="0"/>
        </c:title>
        <c:numFmt formatCode="#,##0" sourceLinked="0"/>
        <c:majorTickMark val="none"/>
        <c:minorTickMark val="none"/>
        <c:tickLblPos val="nextTo"/>
        <c:spPr>
          <a:ln>
            <a:noFill/>
          </a:ln>
        </c:spPr>
        <c:txPr>
          <a:bodyPr/>
          <a:lstStyle/>
          <a:p>
            <a:pPr>
              <a:defRPr sz="900" b="0">
                <a:latin typeface="David" panose="020E0502060401010101" pitchFamily="34" charset="-79"/>
                <a:cs typeface="David" panose="020E0502060401010101" pitchFamily="34" charset="-79"/>
              </a:defRPr>
            </a:pPr>
            <a:endParaRPr lang="en-US"/>
          </a:p>
        </c:txPr>
        <c:crossAx val="254005632"/>
        <c:crosses val="autoZero"/>
        <c:crossBetween val="between"/>
        <c:majorUnit val="10000"/>
        <c:dispUnits>
          <c:builtInUnit val="thousands"/>
        </c:dispUnits>
      </c:valAx>
      <c:spPr>
        <a:ln>
          <a:noFill/>
        </a:ln>
      </c:spPr>
    </c:plotArea>
    <c:legend>
      <c:legendPos val="b"/>
      <c:layout>
        <c:manualLayout>
          <c:xMode val="edge"/>
          <c:yMode val="edge"/>
          <c:x val="0"/>
          <c:y val="0.78962698412698418"/>
          <c:w val="0.47258111111111112"/>
          <c:h val="0.19525396825396826"/>
        </c:manualLayout>
      </c:layout>
      <c:overlay val="0"/>
      <c:spPr>
        <a:ln>
          <a:noFill/>
        </a:ln>
      </c:spPr>
      <c:txPr>
        <a:bodyPr/>
        <a:lstStyle/>
        <a:p>
          <a:pPr>
            <a:defRPr sz="900" b="0">
              <a:latin typeface="David" panose="020E0502060401010101" pitchFamily="34" charset="-79"/>
              <a:cs typeface="David" panose="020E0502060401010101" pitchFamily="34" charset="-79"/>
            </a:defRPr>
          </a:pPr>
          <a:endParaRPr lang="en-US"/>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1100"/>
            </a:pPr>
            <a:r>
              <a:rPr lang="he-IL" sz="1100"/>
              <a:t>איור ג'-13: יתרת החוב החיצוני ברוטו ויחס החוב </a:t>
            </a:r>
            <a:r>
              <a:rPr lang="he-IL" sz="1100" baseline="0"/>
              <a:t>החיצוני </a:t>
            </a:r>
            <a:r>
              <a:rPr lang="he-IL" sz="1100"/>
              <a:t>לתוצר של המשק, 2007</a:t>
            </a:r>
            <a:r>
              <a:rPr lang="en-US" sz="1100"/>
              <a:t> </a:t>
            </a:r>
            <a:r>
              <a:rPr lang="he-IL" sz="1100"/>
              <a:t>עד </a:t>
            </a:r>
            <a:r>
              <a:rPr lang="en-US" sz="1100"/>
              <a:t>2017</a:t>
            </a:r>
            <a:endParaRPr lang="he-IL" sz="1100"/>
          </a:p>
        </c:rich>
      </c:tx>
      <c:layout>
        <c:manualLayout>
          <c:xMode val="edge"/>
          <c:yMode val="edge"/>
          <c:x val="0.11908138888888889"/>
          <c:y val="1.9676984126984126E-2"/>
        </c:manualLayout>
      </c:layout>
      <c:overlay val="1"/>
    </c:title>
    <c:autoTitleDeleted val="0"/>
    <c:plotArea>
      <c:layout>
        <c:manualLayout>
          <c:layoutTarget val="inner"/>
          <c:xMode val="edge"/>
          <c:yMode val="edge"/>
          <c:x val="0.1149702777777778"/>
          <c:y val="0.26902341269841268"/>
          <c:w val="0.80219750000000001"/>
          <c:h val="0.4499738095238095"/>
        </c:manualLayout>
      </c:layout>
      <c:barChart>
        <c:barDir val="col"/>
        <c:grouping val="clustered"/>
        <c:varyColors val="0"/>
        <c:ser>
          <c:idx val="1"/>
          <c:order val="0"/>
          <c:tx>
            <c:strRef>
              <c:f>'נתונים ג''-13'!$B$1</c:f>
              <c:strCache>
                <c:ptCount val="1"/>
                <c:pt idx="0">
                  <c:v>יתרת החוב החיצוני ברוטו</c:v>
                </c:pt>
              </c:strCache>
            </c:strRef>
          </c:tx>
          <c:spPr>
            <a:solidFill>
              <a:schemeClr val="accent3"/>
            </a:solidFill>
          </c:spPr>
          <c:invertIfNegative val="0"/>
          <c:cat>
            <c:numRef>
              <c:f>'נתונים ג''-13'!$A$5:$A$15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ג''-13'!$B$5:$B$15</c:f>
              <c:numCache>
                <c:formatCode>_ * #,##0_ ;_ * \-#,##0_ ;_ * "-"??_ ;_ @_ </c:formatCode>
                <c:ptCount val="11"/>
                <c:pt idx="0">
                  <c:v>91394.392999999996</c:v>
                </c:pt>
                <c:pt idx="1">
                  <c:v>88168.072</c:v>
                </c:pt>
                <c:pt idx="2">
                  <c:v>95457.600000000006</c:v>
                </c:pt>
                <c:pt idx="3">
                  <c:v>107878.34</c:v>
                </c:pt>
                <c:pt idx="4">
                  <c:v>106981.49400000001</c:v>
                </c:pt>
                <c:pt idx="5">
                  <c:v>100468.09</c:v>
                </c:pt>
                <c:pt idx="6">
                  <c:v>99987.782999999996</c:v>
                </c:pt>
                <c:pt idx="7">
                  <c:v>94176.047000000006</c:v>
                </c:pt>
                <c:pt idx="8">
                  <c:v>85917.134000000005</c:v>
                </c:pt>
                <c:pt idx="9">
                  <c:v>87733.448999999993</c:v>
                </c:pt>
                <c:pt idx="10">
                  <c:v>89213</c:v>
                </c:pt>
              </c:numCache>
            </c:numRef>
          </c:val>
        </c:ser>
        <c:dLbls>
          <c:showLegendKey val="0"/>
          <c:showVal val="0"/>
          <c:showCatName val="0"/>
          <c:showSerName val="0"/>
          <c:showPercent val="0"/>
          <c:showBubbleSize val="0"/>
        </c:dLbls>
        <c:gapWidth val="150"/>
        <c:axId val="254686720"/>
        <c:axId val="254688256"/>
      </c:barChart>
      <c:lineChart>
        <c:grouping val="standard"/>
        <c:varyColors val="0"/>
        <c:ser>
          <c:idx val="0"/>
          <c:order val="1"/>
          <c:tx>
            <c:strRef>
              <c:f>'נתונים ג''-13'!$C$1</c:f>
              <c:strCache>
                <c:ptCount val="1"/>
                <c:pt idx="0">
                  <c:v>יחס החוב החיצוני ברוטו לתמ"ג (הציר הימני)</c:v>
                </c:pt>
              </c:strCache>
            </c:strRef>
          </c:tx>
          <c:marker>
            <c:symbol val="none"/>
          </c:marker>
          <c:cat>
            <c:numRef>
              <c:f>'נתונים ג''-13'!$A$5:$A$15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ג''-13'!$C$5:$C$15</c:f>
              <c:numCache>
                <c:formatCode>_ * #,##0.0_ ;_ * \-#,##0.0_ ;_ * "-"??_ ;_ @_ </c:formatCode>
                <c:ptCount val="11"/>
                <c:pt idx="0">
                  <c:v>51.1659302693377</c:v>
                </c:pt>
                <c:pt idx="1">
                  <c:v>40.829095749844761</c:v>
                </c:pt>
                <c:pt idx="2">
                  <c:v>45.910182590586885</c:v>
                </c:pt>
                <c:pt idx="3">
                  <c:v>46.091312255729839</c:v>
                </c:pt>
                <c:pt idx="4">
                  <c:v>40.901820778453178</c:v>
                </c:pt>
                <c:pt idx="5">
                  <c:v>39.068797193360616</c:v>
                </c:pt>
                <c:pt idx="6">
                  <c:v>34.172017596964885</c:v>
                </c:pt>
                <c:pt idx="7">
                  <c:v>30.53085139708238</c:v>
                </c:pt>
                <c:pt idx="8">
                  <c:v>28.704317933606944</c:v>
                </c:pt>
                <c:pt idx="9">
                  <c:v>27.611343886710404</c:v>
                </c:pt>
                <c:pt idx="10">
                  <c:v>25</c:v>
                </c:pt>
              </c:numCache>
            </c:numRef>
          </c:val>
          <c:smooth val="0"/>
        </c:ser>
        <c:dLbls>
          <c:showLegendKey val="0"/>
          <c:showVal val="0"/>
          <c:showCatName val="0"/>
          <c:showSerName val="0"/>
          <c:showPercent val="0"/>
          <c:showBubbleSize val="0"/>
        </c:dLbls>
        <c:marker val="1"/>
        <c:smooth val="0"/>
        <c:axId val="254696832"/>
        <c:axId val="254694912"/>
      </c:lineChart>
      <c:catAx>
        <c:axId val="254686720"/>
        <c:scaling>
          <c:orientation val="minMax"/>
        </c:scaling>
        <c:delete val="0"/>
        <c:axPos val="b"/>
        <c:numFmt formatCode="General" sourceLinked="0"/>
        <c:majorTickMark val="none"/>
        <c:minorTickMark val="none"/>
        <c:tickLblPos val="nextTo"/>
        <c:spPr>
          <a:ln>
            <a:noFill/>
          </a:ln>
        </c:spPr>
        <c:txPr>
          <a:bodyPr rot="-3420000"/>
          <a:lstStyle/>
          <a:p>
            <a:pPr>
              <a:defRPr sz="900"/>
            </a:pPr>
            <a:endParaRPr lang="en-US"/>
          </a:p>
        </c:txPr>
        <c:crossAx val="254688256"/>
        <c:crosses val="autoZero"/>
        <c:auto val="1"/>
        <c:lblAlgn val="ctr"/>
        <c:lblOffset val="100"/>
        <c:noMultiLvlLbl val="0"/>
      </c:catAx>
      <c:valAx>
        <c:axId val="254688256"/>
        <c:scaling>
          <c:orientation val="minMax"/>
        </c:scaling>
        <c:delete val="0"/>
        <c:axPos val="l"/>
        <c:majorGridlines>
          <c:spPr>
            <a:ln w="6350">
              <a:solidFill>
                <a:schemeClr val="bg1">
                  <a:lumMod val="75000"/>
                </a:schemeClr>
              </a:solidFill>
              <a:prstDash val="dash"/>
            </a:ln>
          </c:spPr>
        </c:majorGridlines>
        <c:title>
          <c:tx>
            <c:rich>
              <a:bodyPr rot="0" vert="horz"/>
              <a:lstStyle/>
              <a:p>
                <a:pPr>
                  <a:defRPr sz="900" b="0">
                    <a:solidFill>
                      <a:schemeClr val="accent1"/>
                    </a:solidFill>
                  </a:defRPr>
                </a:pPr>
                <a:r>
                  <a:rPr lang="he-IL" sz="900" b="0">
                    <a:solidFill>
                      <a:schemeClr val="accent1"/>
                    </a:solidFill>
                  </a:rPr>
                  <a:t>יחס חוב</a:t>
                </a:r>
                <a:r>
                  <a:rPr lang="en-US" sz="900" b="0">
                    <a:solidFill>
                      <a:schemeClr val="accent1"/>
                    </a:solidFill>
                  </a:rPr>
                  <a:t> </a:t>
                </a:r>
                <a:r>
                  <a:rPr lang="he-IL" sz="900" b="0">
                    <a:solidFill>
                      <a:schemeClr val="accent1"/>
                    </a:solidFill>
                  </a:rPr>
                  <a:t>חיצוני</a:t>
                </a:r>
                <a:r>
                  <a:rPr lang="he-IL" sz="900" b="0" baseline="0">
                    <a:solidFill>
                      <a:schemeClr val="accent1"/>
                    </a:solidFill>
                  </a:rPr>
                  <a:t> ברוטו</a:t>
                </a:r>
                <a:r>
                  <a:rPr lang="he-IL" sz="900" b="0">
                    <a:solidFill>
                      <a:schemeClr val="accent1"/>
                    </a:solidFill>
                  </a:rPr>
                  <a:t> לתוצר (אחוזים)</a:t>
                </a:r>
              </a:p>
            </c:rich>
          </c:tx>
          <c:layout>
            <c:manualLayout>
              <c:xMode val="edge"/>
              <c:yMode val="edge"/>
              <c:x val="0.80491388888888893"/>
              <c:y val="8.2617857142857146E-2"/>
            </c:manualLayout>
          </c:layout>
          <c:overlay val="0"/>
        </c:title>
        <c:numFmt formatCode="#,##0" sourceLinked="0"/>
        <c:majorTickMark val="none"/>
        <c:minorTickMark val="none"/>
        <c:tickLblPos val="nextTo"/>
        <c:spPr>
          <a:ln>
            <a:noFill/>
          </a:ln>
        </c:spPr>
        <c:txPr>
          <a:bodyPr/>
          <a:lstStyle/>
          <a:p>
            <a:pPr>
              <a:defRPr sz="900"/>
            </a:pPr>
            <a:endParaRPr lang="en-US"/>
          </a:p>
        </c:txPr>
        <c:crossAx val="254686720"/>
        <c:crosses val="autoZero"/>
        <c:crossBetween val="between"/>
        <c:dispUnits>
          <c:builtInUnit val="thousands"/>
        </c:dispUnits>
      </c:valAx>
      <c:valAx>
        <c:axId val="254694912"/>
        <c:scaling>
          <c:orientation val="minMax"/>
          <c:max val="60"/>
          <c:min val="20"/>
        </c:scaling>
        <c:delete val="0"/>
        <c:axPos val="r"/>
        <c:title>
          <c:tx>
            <c:rich>
              <a:bodyPr rot="0" vert="horz"/>
              <a:lstStyle/>
              <a:p>
                <a:pPr>
                  <a:defRPr sz="900" b="0"/>
                </a:pPr>
                <a:r>
                  <a:rPr lang="he-IL" sz="900" b="0"/>
                  <a:t>מיליארדי דולרים</a:t>
                </a:r>
                <a:endParaRPr lang="en-US" sz="900" b="0"/>
              </a:p>
            </c:rich>
          </c:tx>
          <c:layout>
            <c:manualLayout>
              <c:xMode val="edge"/>
              <c:yMode val="edge"/>
              <c:x val="5.0750000000000003E-4"/>
              <c:y val="0.12002063492063492"/>
            </c:manualLayout>
          </c:layout>
          <c:overlay val="0"/>
        </c:title>
        <c:numFmt formatCode="#,##0" sourceLinked="0"/>
        <c:majorTickMark val="none"/>
        <c:minorTickMark val="none"/>
        <c:tickLblPos val="nextTo"/>
        <c:spPr>
          <a:ln>
            <a:noFill/>
          </a:ln>
        </c:spPr>
        <c:txPr>
          <a:bodyPr/>
          <a:lstStyle/>
          <a:p>
            <a:pPr>
              <a:defRPr sz="900">
                <a:solidFill>
                  <a:schemeClr val="accent1"/>
                </a:solidFill>
              </a:defRPr>
            </a:pPr>
            <a:endParaRPr lang="en-US"/>
          </a:p>
        </c:txPr>
        <c:crossAx val="254696832"/>
        <c:crosses val="max"/>
        <c:crossBetween val="between"/>
        <c:majorUnit val="20"/>
      </c:valAx>
      <c:catAx>
        <c:axId val="254696832"/>
        <c:scaling>
          <c:orientation val="minMax"/>
        </c:scaling>
        <c:delete val="1"/>
        <c:axPos val="b"/>
        <c:numFmt formatCode="0" sourceLinked="1"/>
        <c:majorTickMark val="out"/>
        <c:minorTickMark val="none"/>
        <c:tickLblPos val="nextTo"/>
        <c:crossAx val="254694912"/>
        <c:crosses val="autoZero"/>
        <c:auto val="1"/>
        <c:lblAlgn val="ctr"/>
        <c:lblOffset val="100"/>
        <c:noMultiLvlLbl val="0"/>
      </c:catAx>
      <c:spPr>
        <a:ln>
          <a:noFill/>
        </a:ln>
      </c:spPr>
    </c:plotArea>
    <c:legend>
      <c:legendPos val="b"/>
      <c:layout>
        <c:manualLayout>
          <c:xMode val="edge"/>
          <c:yMode val="edge"/>
          <c:x val="0"/>
          <c:y val="0.85511547619047623"/>
          <c:w val="0.64814083333333339"/>
          <c:h val="0.13480515873015872"/>
        </c:manualLayout>
      </c:layout>
      <c:overlay val="0"/>
      <c:spPr>
        <a:ln>
          <a:noFill/>
        </a:ln>
      </c:spPr>
      <c:txPr>
        <a:bodyPr/>
        <a:lstStyle/>
        <a:p>
          <a:pPr>
            <a:defRPr sz="900"/>
          </a:pPr>
          <a:endParaRPr lang="en-US"/>
        </a:p>
      </c:txPr>
    </c:legend>
    <c:plotVisOnly val="1"/>
    <c:dispBlanksAs val="gap"/>
    <c:showDLblsOverMax val="0"/>
  </c:chart>
  <c:spPr>
    <a:ln w="9525">
      <a:solidFill>
        <a:schemeClr val="bg1">
          <a:lumMod val="75000"/>
        </a:schemeClr>
      </a:solidFill>
    </a:ln>
  </c:spPr>
  <c:txPr>
    <a:bodyPr/>
    <a:lstStyle/>
    <a:p>
      <a:pPr>
        <a:defRPr>
          <a:latin typeface="David" panose="020E0502060401010101" pitchFamily="34" charset="-79"/>
          <a:cs typeface="David" panose="020E0502060401010101" pitchFamily="34" charset="-79"/>
        </a:defRPr>
      </a:pPr>
      <a:endParaRPr lang="en-US"/>
    </a:p>
  </c:txPr>
  <c:printSettings>
    <c:headerFooter/>
    <c:pageMargins b="0.75" l="0.7" r="0.7" t="0.75" header="0.3" footer="0.3"/>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1" eaLnBrk="1" fontAlgn="auto" latinLnBrk="0" hangingPunct="1">
              <a:lnSpc>
                <a:spcPct val="100000"/>
              </a:lnSpc>
              <a:spcBef>
                <a:spcPts val="0"/>
              </a:spcBef>
              <a:spcAft>
                <a:spcPts val="0"/>
              </a:spcAft>
              <a:buClrTx/>
              <a:buSzTx/>
              <a:buFontTx/>
              <a:buNone/>
              <a:tabLst/>
              <a:defRPr lang="he-IL" sz="1100" b="1" i="0" u="none" strike="noStrike" kern="1200" baseline="0">
                <a:solidFill>
                  <a:sysClr val="windowText" lastClr="000000"/>
                </a:solidFill>
                <a:effectLst/>
                <a:latin typeface="David" panose="020E0502060401010101" pitchFamily="34" charset="-79"/>
                <a:ea typeface="+mn-ea"/>
                <a:cs typeface="David" panose="020E0502060401010101" pitchFamily="34" charset="-79"/>
              </a:defRPr>
            </a:pPr>
            <a:r>
              <a:rPr lang="he-IL" sz="1100" b="1" i="0" u="none" strike="noStrike" kern="1200" baseline="0">
                <a:solidFill>
                  <a:sysClr val="windowText" lastClr="000000"/>
                </a:solidFill>
                <a:effectLst/>
                <a:latin typeface="David" panose="020E0502060401010101" pitchFamily="34" charset="-79"/>
                <a:ea typeface="+mn-ea"/>
                <a:cs typeface="David" panose="020E0502060401010101" pitchFamily="34" charset="-79"/>
              </a:rPr>
              <a:t>איור ג'-14: עודף הנכסים (+) על ההתחייבויות של המשק מול חו"ל, </a:t>
            </a:r>
            <a:r>
              <a:rPr lang="he-IL" sz="1100" b="1" i="0" baseline="0">
                <a:effectLst/>
                <a:latin typeface="David" panose="020E0502060401010101" pitchFamily="34" charset="-79"/>
                <a:cs typeface="David" panose="020E0502060401010101" pitchFamily="34" charset="-79"/>
              </a:rPr>
              <a:t>2001 עד </a:t>
            </a:r>
            <a:r>
              <a:rPr lang="en-US" sz="1100" b="1" i="0" baseline="0">
                <a:effectLst/>
                <a:latin typeface="David" panose="020E0502060401010101" pitchFamily="34" charset="-79"/>
                <a:cs typeface="David" panose="020E0502060401010101" pitchFamily="34" charset="-79"/>
              </a:rPr>
              <a:t>2017</a:t>
            </a:r>
            <a:endParaRPr lang="he-IL" sz="1100">
              <a:effectLst/>
              <a:latin typeface="David" panose="020E0502060401010101" pitchFamily="34" charset="-79"/>
              <a:cs typeface="David" panose="020E0502060401010101" pitchFamily="34" charset="-79"/>
            </a:endParaRPr>
          </a:p>
        </c:rich>
      </c:tx>
      <c:layout>
        <c:manualLayout>
          <c:xMode val="edge"/>
          <c:yMode val="edge"/>
          <c:x val="0.1324894961252373"/>
          <c:y val="1.3839487072913539E-2"/>
        </c:manualLayout>
      </c:layout>
      <c:overlay val="1"/>
      <c:spPr>
        <a:noFill/>
        <a:ln w="25400">
          <a:noFill/>
        </a:ln>
      </c:spPr>
    </c:title>
    <c:autoTitleDeleted val="0"/>
    <c:plotArea>
      <c:layout>
        <c:manualLayout>
          <c:layoutTarget val="inner"/>
          <c:xMode val="edge"/>
          <c:yMode val="edge"/>
          <c:x val="9.5814444444444438E-2"/>
          <c:y val="0.21947541533111264"/>
          <c:w val="0.81581472222222218"/>
          <c:h val="0.4566358703622232"/>
        </c:manualLayout>
      </c:layout>
      <c:barChart>
        <c:barDir val="col"/>
        <c:grouping val="clustered"/>
        <c:varyColors val="0"/>
        <c:ser>
          <c:idx val="0"/>
          <c:order val="0"/>
          <c:tx>
            <c:strRef>
              <c:f>'נתונים ג''-14'!$B$1</c:f>
              <c:strCache>
                <c:ptCount val="1"/>
                <c:pt idx="0">
                  <c:v>עודף הנכסים על ההתחייבויות - הציר הימני</c:v>
                </c:pt>
              </c:strCache>
            </c:strRef>
          </c:tx>
          <c:spPr>
            <a:solidFill>
              <a:schemeClr val="accent2"/>
            </a:solidFill>
          </c:spPr>
          <c:invertIfNegative val="0"/>
          <c:cat>
            <c:numRef>
              <c:f>'נתונים ג''-14'!$A$2:$A$18</c:f>
              <c:numCache>
                <c:formatCode>0</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'נתונים ג''-14'!$B$2:$B$18</c:f>
              <c:numCache>
                <c:formatCode>#,##0</c:formatCode>
                <c:ptCount val="17"/>
                <c:pt idx="0">
                  <c:v>-32564.813999999998</c:v>
                </c:pt>
                <c:pt idx="1">
                  <c:v>-20524.013999999996</c:v>
                </c:pt>
                <c:pt idx="2">
                  <c:v>-24671.262000000002</c:v>
                </c:pt>
                <c:pt idx="3">
                  <c:v>-20020.738000000012</c:v>
                </c:pt>
                <c:pt idx="4">
                  <c:v>-19141.928</c:v>
                </c:pt>
                <c:pt idx="5">
                  <c:v>4941.539999999979</c:v>
                </c:pt>
                <c:pt idx="6">
                  <c:v>4107.2280000000028</c:v>
                </c:pt>
                <c:pt idx="7">
                  <c:v>19653.42200000002</c:v>
                </c:pt>
                <c:pt idx="8">
                  <c:v>14699.296999999991</c:v>
                </c:pt>
                <c:pt idx="9">
                  <c:v>27224.988000000012</c:v>
                </c:pt>
                <c:pt idx="10">
                  <c:v>46144.683000000019</c:v>
                </c:pt>
                <c:pt idx="11">
                  <c:v>55368.915000000008</c:v>
                </c:pt>
                <c:pt idx="12">
                  <c:v>65347.238000000012</c:v>
                </c:pt>
                <c:pt idx="13">
                  <c:v>67665.622999999963</c:v>
                </c:pt>
                <c:pt idx="14">
                  <c:v>68305.454999999958</c:v>
                </c:pt>
                <c:pt idx="15">
                  <c:v>108961.92499999999</c:v>
                </c:pt>
                <c:pt idx="16">
                  <c:v>142323</c:v>
                </c:pt>
              </c:numCache>
            </c:numRef>
          </c:val>
        </c:ser>
        <c:dLbls>
          <c:showLegendKey val="0"/>
          <c:showVal val="0"/>
          <c:showCatName val="0"/>
          <c:showSerName val="0"/>
          <c:showPercent val="0"/>
          <c:showBubbleSize val="0"/>
        </c:dLbls>
        <c:gapWidth val="150"/>
        <c:axId val="255027072"/>
        <c:axId val="255024512"/>
      </c:barChart>
      <c:lineChart>
        <c:grouping val="standard"/>
        <c:varyColors val="0"/>
        <c:ser>
          <c:idx val="1"/>
          <c:order val="1"/>
          <c:tx>
            <c:strRef>
              <c:f>'נתונים ג''-14'!$C$1</c:f>
              <c:strCache>
                <c:ptCount val="1"/>
                <c:pt idx="0">
                  <c:v>התחייבויות ברוטו</c:v>
                </c:pt>
              </c:strCache>
            </c:strRef>
          </c:tx>
          <c:spPr>
            <a:ln>
              <a:solidFill>
                <a:schemeClr val="accent3"/>
              </a:solidFill>
            </a:ln>
          </c:spPr>
          <c:marker>
            <c:symbol val="none"/>
          </c:marker>
          <c:cat>
            <c:numRef>
              <c:f>'נתונים ג''-14'!$A$2:$A$18</c:f>
              <c:numCache>
                <c:formatCode>0</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'נתונים ג''-14'!$C$2:$C$18</c:f>
              <c:numCache>
                <c:formatCode>#,##0</c:formatCode>
                <c:ptCount val="17"/>
                <c:pt idx="0">
                  <c:v>107254.15300000001</c:v>
                </c:pt>
                <c:pt idx="1">
                  <c:v>101799.59</c:v>
                </c:pt>
                <c:pt idx="2">
                  <c:v>117871.647</c:v>
                </c:pt>
                <c:pt idx="3">
                  <c:v>130599.78200000001</c:v>
                </c:pt>
                <c:pt idx="4">
                  <c:v>146364.16800000001</c:v>
                </c:pt>
                <c:pt idx="5">
                  <c:v>165205.87100000001</c:v>
                </c:pt>
                <c:pt idx="6">
                  <c:v>193654.39300000001</c:v>
                </c:pt>
                <c:pt idx="7">
                  <c:v>175077.07199999999</c:v>
                </c:pt>
                <c:pt idx="8">
                  <c:v>212428.6</c:v>
                </c:pt>
                <c:pt idx="9">
                  <c:v>232266.34</c:v>
                </c:pt>
                <c:pt idx="10">
                  <c:v>220484.49400000001</c:v>
                </c:pt>
                <c:pt idx="11">
                  <c:v>222416.09</c:v>
                </c:pt>
                <c:pt idx="12">
                  <c:v>248496.783</c:v>
                </c:pt>
                <c:pt idx="13">
                  <c:v>267053.04700000002</c:v>
                </c:pt>
                <c:pt idx="14">
                  <c:v>279695.13400000002</c:v>
                </c:pt>
                <c:pt idx="15">
                  <c:v>269776.44900000002</c:v>
                </c:pt>
                <c:pt idx="16">
                  <c:v>290177</c:v>
                </c:pt>
              </c:numCache>
            </c:numRef>
          </c:val>
          <c:smooth val="0"/>
        </c:ser>
        <c:ser>
          <c:idx val="2"/>
          <c:order val="2"/>
          <c:tx>
            <c:strRef>
              <c:f>'נתונים ג''-14'!$D$1</c:f>
              <c:strCache>
                <c:ptCount val="1"/>
                <c:pt idx="0">
                  <c:v>נכסים ברוטו</c:v>
                </c:pt>
              </c:strCache>
            </c:strRef>
          </c:tx>
          <c:spPr>
            <a:ln>
              <a:solidFill>
                <a:schemeClr val="accent1"/>
              </a:solidFill>
            </a:ln>
          </c:spPr>
          <c:marker>
            <c:symbol val="none"/>
          </c:marker>
          <c:cat>
            <c:numRef>
              <c:f>'נתונים ג''-14'!$A$2:$A$18</c:f>
              <c:numCache>
                <c:formatCode>0</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'נתונים ג''-14'!$D$2:$D$18</c:f>
              <c:numCache>
                <c:formatCode>#,##0</c:formatCode>
                <c:ptCount val="17"/>
                <c:pt idx="0">
                  <c:v>74689.339000000007</c:v>
                </c:pt>
                <c:pt idx="1">
                  <c:v>81275.576000000001</c:v>
                </c:pt>
                <c:pt idx="2">
                  <c:v>93200.384999999995</c:v>
                </c:pt>
                <c:pt idx="3">
                  <c:v>110579.04399999999</c:v>
                </c:pt>
                <c:pt idx="4">
                  <c:v>127222.24</c:v>
                </c:pt>
                <c:pt idx="5">
                  <c:v>170147.41099999999</c:v>
                </c:pt>
                <c:pt idx="6">
                  <c:v>197761.62100000001</c:v>
                </c:pt>
                <c:pt idx="7">
                  <c:v>194730.49400000001</c:v>
                </c:pt>
                <c:pt idx="8">
                  <c:v>227127.897</c:v>
                </c:pt>
                <c:pt idx="9">
                  <c:v>259491.32800000001</c:v>
                </c:pt>
                <c:pt idx="10">
                  <c:v>266629.17700000003</c:v>
                </c:pt>
                <c:pt idx="11">
                  <c:v>277785.005</c:v>
                </c:pt>
                <c:pt idx="12">
                  <c:v>313844.02100000001</c:v>
                </c:pt>
                <c:pt idx="13">
                  <c:v>334718.67</c:v>
                </c:pt>
                <c:pt idx="14">
                  <c:v>348000.58899999998</c:v>
                </c:pt>
                <c:pt idx="15">
                  <c:v>378738.37400000001</c:v>
                </c:pt>
                <c:pt idx="16">
                  <c:v>432501</c:v>
                </c:pt>
              </c:numCache>
            </c:numRef>
          </c:val>
          <c:smooth val="0"/>
        </c:ser>
        <c:dLbls>
          <c:showLegendKey val="0"/>
          <c:showVal val="0"/>
          <c:showCatName val="0"/>
          <c:showSerName val="0"/>
          <c:showPercent val="0"/>
          <c:showBubbleSize val="0"/>
        </c:dLbls>
        <c:marker val="1"/>
        <c:smooth val="0"/>
        <c:axId val="254909824"/>
        <c:axId val="255022208"/>
      </c:lineChart>
      <c:catAx>
        <c:axId val="254909824"/>
        <c:scaling>
          <c:orientation val="minMax"/>
        </c:scaling>
        <c:delete val="0"/>
        <c:axPos val="b"/>
        <c:numFmt formatCode="General" sourceLinked="0"/>
        <c:majorTickMark val="none"/>
        <c:minorTickMark val="none"/>
        <c:tickLblPos val="nextTo"/>
        <c:spPr>
          <a:ln w="3175">
            <a:noFill/>
            <a:prstDash val="solid"/>
          </a:ln>
        </c:spPr>
        <c:txPr>
          <a:bodyPr rot="-2700000" vert="horz"/>
          <a:lstStyle/>
          <a:p>
            <a:pPr>
              <a:defRPr sz="900" b="0" i="0" u="none" strike="noStrike" baseline="0">
                <a:solidFill>
                  <a:srgbClr val="000000"/>
                </a:solidFill>
                <a:latin typeface="David"/>
                <a:ea typeface="David"/>
                <a:cs typeface="David"/>
              </a:defRPr>
            </a:pPr>
            <a:endParaRPr lang="en-US"/>
          </a:p>
        </c:txPr>
        <c:crossAx val="255022208"/>
        <c:crosses val="autoZero"/>
        <c:auto val="0"/>
        <c:lblAlgn val="ctr"/>
        <c:lblOffset val="100"/>
        <c:tickLblSkip val="1"/>
        <c:tickMarkSkip val="1"/>
        <c:noMultiLvlLbl val="1"/>
      </c:catAx>
      <c:valAx>
        <c:axId val="255022208"/>
        <c:scaling>
          <c:orientation val="minMax"/>
          <c:max val="440000"/>
          <c:min val="60000"/>
        </c:scaling>
        <c:delete val="0"/>
        <c:axPos val="l"/>
        <c:majorGridlines>
          <c:spPr>
            <a:ln w="6350">
              <a:solidFill>
                <a:schemeClr val="bg1">
                  <a:lumMod val="75000"/>
                </a:schemeClr>
              </a:solidFill>
              <a:prstDash val="dash"/>
            </a:ln>
          </c:spPr>
        </c:majorGridlines>
        <c:title>
          <c:tx>
            <c:rich>
              <a:bodyPr rot="0" vert="horz"/>
              <a:lstStyle/>
              <a:p>
                <a:pPr>
                  <a:defRPr sz="900">
                    <a:latin typeface="David" panose="020E0502060401010101" pitchFamily="34" charset="-79"/>
                    <a:cs typeface="David" panose="020E0502060401010101" pitchFamily="34" charset="-79"/>
                  </a:defRPr>
                </a:pPr>
                <a:r>
                  <a:rPr lang="he-IL" sz="900">
                    <a:latin typeface="David" panose="020E0502060401010101" pitchFamily="34" charset="-79"/>
                    <a:cs typeface="David" panose="020E0502060401010101" pitchFamily="34" charset="-79"/>
                  </a:rPr>
                  <a:t>מיליארדי דולרים</a:t>
                </a:r>
                <a:endParaRPr lang="en-US" sz="900">
                  <a:latin typeface="David" panose="020E0502060401010101" pitchFamily="34" charset="-79"/>
                  <a:cs typeface="David" panose="020E0502060401010101" pitchFamily="34" charset="-79"/>
                </a:endParaRPr>
              </a:p>
            </c:rich>
          </c:tx>
          <c:layout>
            <c:manualLayout>
              <c:xMode val="edge"/>
              <c:yMode val="edge"/>
              <c:x val="0"/>
              <c:y val="8.7671422286468487E-2"/>
            </c:manualLayout>
          </c:layout>
          <c:overlay val="0"/>
        </c:title>
        <c:numFmt formatCode="#,##0" sourceLinked="1"/>
        <c:majorTickMark val="none"/>
        <c:minorTickMark val="none"/>
        <c:tickLblPos val="nextTo"/>
        <c:spPr>
          <a:ln w="3175">
            <a:noFill/>
            <a:prstDash val="solid"/>
          </a:ln>
        </c:spPr>
        <c:txPr>
          <a:bodyPr rot="0" vert="horz"/>
          <a:lstStyle/>
          <a:p>
            <a:pPr>
              <a:defRPr sz="900" b="0" i="0" u="none" strike="noStrike" baseline="0">
                <a:solidFill>
                  <a:srgbClr val="000000"/>
                </a:solidFill>
                <a:latin typeface="David"/>
                <a:ea typeface="David"/>
                <a:cs typeface="David"/>
              </a:defRPr>
            </a:pPr>
            <a:endParaRPr lang="en-US"/>
          </a:p>
        </c:txPr>
        <c:crossAx val="254909824"/>
        <c:crosses val="autoZero"/>
        <c:crossBetween val="between"/>
        <c:majorUnit val="120000"/>
        <c:dispUnits>
          <c:builtInUnit val="thousands"/>
        </c:dispUnits>
      </c:valAx>
      <c:valAx>
        <c:axId val="255024512"/>
        <c:scaling>
          <c:orientation val="minMax"/>
          <c:max val="140000"/>
          <c:min val="-60000"/>
        </c:scaling>
        <c:delete val="0"/>
        <c:axPos val="r"/>
        <c:title>
          <c:tx>
            <c:rich>
              <a:bodyPr rot="0" vert="horz"/>
              <a:lstStyle/>
              <a:p>
                <a:pPr>
                  <a:defRPr sz="900">
                    <a:solidFill>
                      <a:schemeClr val="accent2"/>
                    </a:solidFill>
                    <a:latin typeface="David" panose="020E0502060401010101" pitchFamily="34" charset="-79"/>
                    <a:cs typeface="David" panose="020E0502060401010101" pitchFamily="34" charset="-79"/>
                  </a:defRPr>
                </a:pPr>
                <a:r>
                  <a:rPr lang="he-IL" sz="900">
                    <a:solidFill>
                      <a:schemeClr val="accent2"/>
                    </a:solidFill>
                    <a:latin typeface="David" panose="020E0502060401010101" pitchFamily="34" charset="-79"/>
                    <a:cs typeface="David" panose="020E0502060401010101" pitchFamily="34" charset="-79"/>
                  </a:rPr>
                  <a:t>מיליארדי דולרים</a:t>
                </a:r>
              </a:p>
            </c:rich>
          </c:tx>
          <c:layout>
            <c:manualLayout>
              <c:xMode val="edge"/>
              <c:yMode val="edge"/>
              <c:x val="0.8674614142482493"/>
              <c:y val="0.10617602078226804"/>
            </c:manualLayout>
          </c:layout>
          <c:overlay val="0"/>
        </c:title>
        <c:numFmt formatCode="#,##0" sourceLinked="1"/>
        <c:majorTickMark val="none"/>
        <c:minorTickMark val="none"/>
        <c:tickLblPos val="nextTo"/>
        <c:spPr>
          <a:ln>
            <a:noFill/>
          </a:ln>
        </c:spPr>
        <c:txPr>
          <a:bodyPr/>
          <a:lstStyle/>
          <a:p>
            <a:pPr>
              <a:defRPr sz="900" b="0">
                <a:solidFill>
                  <a:schemeClr val="accent2"/>
                </a:solidFill>
                <a:latin typeface="David" panose="020E0502060401010101" pitchFamily="34" charset="-79"/>
                <a:cs typeface="David" panose="020E0502060401010101" pitchFamily="34" charset="-79"/>
              </a:defRPr>
            </a:pPr>
            <a:endParaRPr lang="en-US"/>
          </a:p>
        </c:txPr>
        <c:crossAx val="255027072"/>
        <c:crosses val="max"/>
        <c:crossBetween val="between"/>
        <c:majorUnit val="60000"/>
        <c:dispUnits>
          <c:builtInUnit val="thousands"/>
        </c:dispUnits>
      </c:valAx>
      <c:catAx>
        <c:axId val="255027072"/>
        <c:scaling>
          <c:orientation val="minMax"/>
        </c:scaling>
        <c:delete val="1"/>
        <c:axPos val="b"/>
        <c:numFmt formatCode="0" sourceLinked="1"/>
        <c:majorTickMark val="out"/>
        <c:minorTickMark val="none"/>
        <c:tickLblPos val="nextTo"/>
        <c:crossAx val="255024512"/>
        <c:crosses val="autoZero"/>
        <c:auto val="1"/>
        <c:lblAlgn val="ctr"/>
        <c:lblOffset val="100"/>
        <c:noMultiLvlLbl val="0"/>
      </c:catAx>
      <c:spPr>
        <a:solidFill>
          <a:srgbClr val="FFFFFF"/>
        </a:solidFill>
        <a:ln w="12700">
          <a:noFill/>
          <a:prstDash val="solid"/>
        </a:ln>
      </c:spPr>
    </c:plotArea>
    <c:legend>
      <c:legendPos val="b"/>
      <c:layout>
        <c:manualLayout>
          <c:xMode val="edge"/>
          <c:yMode val="edge"/>
          <c:x val="2.4694444444444446E-2"/>
          <c:y val="0.81244641628410919"/>
          <c:w val="0.59661111111111109"/>
          <c:h val="0.17403174603174604"/>
        </c:manualLayout>
      </c:layout>
      <c:overlay val="0"/>
      <c:spPr>
        <a:solidFill>
          <a:srgbClr val="FFFFFF"/>
        </a:solidFill>
        <a:ln w="3175">
          <a:noFill/>
          <a:prstDash val="solid"/>
        </a:ln>
      </c:spPr>
      <c:txPr>
        <a:bodyPr/>
        <a:lstStyle/>
        <a:p>
          <a:pPr>
            <a:defRPr sz="900" b="0" i="0" u="none" strike="noStrike" baseline="0">
              <a:solidFill>
                <a:srgbClr val="000000"/>
              </a:solidFill>
              <a:latin typeface="David"/>
              <a:ea typeface="David"/>
              <a:cs typeface="David"/>
            </a:defRPr>
          </a:pPr>
          <a:endParaRPr lang="en-US"/>
        </a:p>
      </c:txPr>
    </c:legend>
    <c:plotVisOnly val="1"/>
    <c:dispBlanksAs val="gap"/>
    <c:showDLblsOverMax val="0"/>
  </c:chart>
  <c:spPr>
    <a:solidFill>
      <a:sysClr val="window" lastClr="FFFFFF"/>
    </a:solidFill>
    <a:ln w="9525">
      <a:solidFill>
        <a:schemeClr val="bg1">
          <a:lumMod val="75000"/>
        </a:schemeClr>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he-IL" sz="1000">
                <a:latin typeface="David" panose="020E0502060401010101" pitchFamily="34" charset="-79"/>
                <a:cs typeface="David" panose="020E0502060401010101" pitchFamily="34" charset="-79"/>
              </a:rPr>
              <a:t>איור ג'-15א':</a:t>
            </a:r>
            <a:r>
              <a:rPr lang="he-IL" sz="1000" baseline="0">
                <a:latin typeface="David" panose="020E0502060401010101" pitchFamily="34" charset="-79"/>
                <a:cs typeface="David" panose="020E0502060401010101" pitchFamily="34" charset="-79"/>
              </a:rPr>
              <a:t> </a:t>
            </a:r>
            <a:r>
              <a:rPr lang="he-IL" sz="1000">
                <a:latin typeface="David" panose="020E0502060401010101" pitchFamily="34" charset="-79"/>
                <a:cs typeface="David" panose="020E0502060401010101" pitchFamily="34" charset="-79"/>
              </a:rPr>
              <a:t>מדדי</a:t>
            </a:r>
            <a:r>
              <a:rPr lang="he-IL" sz="1000" baseline="0">
                <a:latin typeface="David" panose="020E0502060401010101" pitchFamily="34" charset="-79"/>
                <a:cs typeface="David" panose="020E0502060401010101" pitchFamily="34" charset="-79"/>
              </a:rPr>
              <a:t> מניות בארץ ובעולם, </a:t>
            </a:r>
            <a:r>
              <a:rPr lang="en-US" sz="1000" baseline="0">
                <a:latin typeface="David" panose="020E0502060401010101" pitchFamily="34" charset="-79"/>
                <a:cs typeface="David" panose="020E0502060401010101" pitchFamily="34" charset="-79"/>
              </a:rPr>
              <a:t>2017</a:t>
            </a:r>
            <a:endParaRPr lang="he-IL" sz="1000" baseline="0">
              <a:latin typeface="David" panose="020E0502060401010101" pitchFamily="34" charset="-79"/>
              <a:cs typeface="David" panose="020E0502060401010101" pitchFamily="34" charset="-79"/>
            </a:endParaRPr>
          </a:p>
          <a:p>
            <a:pPr>
              <a:defRPr sz="1000"/>
            </a:pPr>
            <a:r>
              <a:rPr lang="he-IL" sz="900" b="0" i="0" u="none" strike="noStrike" kern="1200" baseline="0">
                <a:solidFill>
                  <a:sysClr val="windowText" lastClr="000000"/>
                </a:solidFill>
                <a:latin typeface="David" panose="020E0502060401010101" pitchFamily="34" charset="-79"/>
                <a:ea typeface="+mn-ea"/>
                <a:cs typeface="David" panose="020E0502060401010101" pitchFamily="34" charset="-79"/>
              </a:rPr>
              <a:t>שיעור השינוי המצטבר </a:t>
            </a:r>
          </a:p>
          <a:p>
            <a:pPr>
              <a:defRPr sz="1000"/>
            </a:pPr>
            <a:r>
              <a:rPr lang="en-US" sz="1000" b="0" baseline="0">
                <a:latin typeface="David" panose="020E0502060401010101" pitchFamily="34" charset="-79"/>
                <a:cs typeface="David" panose="020E0502060401010101" pitchFamily="34" charset="-79"/>
              </a:rPr>
              <a:t> </a:t>
            </a:r>
            <a:endParaRPr lang="he-IL" sz="1000" b="0">
              <a:latin typeface="David" panose="020E0502060401010101" pitchFamily="34" charset="-79"/>
              <a:cs typeface="David" panose="020E0502060401010101" pitchFamily="34" charset="-79"/>
            </a:endParaRPr>
          </a:p>
        </c:rich>
      </c:tx>
      <c:layout>
        <c:manualLayout>
          <c:xMode val="edge"/>
          <c:yMode val="edge"/>
          <c:x val="0.12741819879170252"/>
          <c:y val="1.0079320364895677E-2"/>
        </c:manualLayout>
      </c:layout>
      <c:overlay val="1"/>
    </c:title>
    <c:autoTitleDeleted val="0"/>
    <c:plotArea>
      <c:layout>
        <c:manualLayout>
          <c:layoutTarget val="inner"/>
          <c:xMode val="edge"/>
          <c:yMode val="edge"/>
          <c:x val="0.1476531042199756"/>
          <c:y val="0.18512837873345694"/>
          <c:w val="0.68943624831527461"/>
          <c:h val="0.57315288164192468"/>
        </c:manualLayout>
      </c:layout>
      <c:barChart>
        <c:barDir val="bar"/>
        <c:grouping val="clustered"/>
        <c:varyColors val="0"/>
        <c:ser>
          <c:idx val="0"/>
          <c:order val="0"/>
          <c:invertIfNegative val="0"/>
          <c:dLbls>
            <c:dLbl>
              <c:idx val="0"/>
              <c:layout>
                <c:manualLayout>
                  <c:x val="-9.5677162027338228E-5"/>
                  <c:y val="-4.0737694466476746E-7"/>
                </c:manualLayout>
              </c:layout>
              <c:showLegendKey val="0"/>
              <c:showVal val="0"/>
              <c:showCatName val="1"/>
              <c:showSerName val="0"/>
              <c:showPercent val="0"/>
              <c:showBubbleSize val="0"/>
            </c:dLbl>
            <c:dLbl>
              <c:idx val="1"/>
              <c:layout>
                <c:manualLayout>
                  <c:x val="-4.5108333333333337E-3"/>
                  <c:y val="0"/>
                </c:manualLayout>
              </c:layout>
              <c:showLegendKey val="0"/>
              <c:showVal val="0"/>
              <c:showCatName val="1"/>
              <c:showSerName val="0"/>
              <c:showPercent val="0"/>
              <c:showBubbleSize val="0"/>
            </c:dLbl>
            <c:dLbl>
              <c:idx val="2"/>
              <c:layout>
                <c:manualLayout>
                  <c:x val="-3.2076736402229E-5"/>
                  <c:y val="0"/>
                </c:manualLayout>
              </c:layout>
              <c:showLegendKey val="0"/>
              <c:showVal val="0"/>
              <c:showCatName val="1"/>
              <c:showSerName val="0"/>
              <c:showPercent val="0"/>
              <c:showBubbleSize val="0"/>
            </c:dLbl>
            <c:dLbl>
              <c:idx val="3"/>
              <c:layout>
                <c:manualLayout>
                  <c:x val="1.4111111111111111E-2"/>
                  <c:y val="0"/>
                </c:manualLayout>
              </c:layout>
              <c:showLegendKey val="0"/>
              <c:showVal val="0"/>
              <c:showCatName val="1"/>
              <c:showSerName val="0"/>
              <c:showPercent val="0"/>
              <c:showBubbleSize val="0"/>
            </c:dLbl>
            <c:dLbl>
              <c:idx val="4"/>
              <c:layout>
                <c:manualLayout>
                  <c:x val="2.4695555555555554E-2"/>
                  <c:y val="0"/>
                </c:manualLayout>
              </c:layout>
              <c:showLegendKey val="0"/>
              <c:showVal val="0"/>
              <c:showCatName val="1"/>
              <c:showSerName val="0"/>
              <c:showPercent val="0"/>
              <c:showBubbleSize val="0"/>
            </c:dLbl>
            <c:dLbl>
              <c:idx val="5"/>
              <c:layout>
                <c:manualLayout>
                  <c:x val="-1.4107680498007926E-2"/>
                  <c:y val="5.3077142120372556E-3"/>
                </c:manualLayout>
              </c:layout>
              <c:tx>
                <c:rich>
                  <a:bodyPr/>
                  <a:lstStyle/>
                  <a:p>
                    <a:r>
                      <a:rPr lang="he-IL" sz="680" b="0">
                        <a:latin typeface="David" panose="020E0502060401010101" pitchFamily="34" charset="-79"/>
                        <a:cs typeface="David" panose="020E0502060401010101" pitchFamily="34" charset="-79"/>
                      </a:rPr>
                      <a:t>מניות* הפארמה</a:t>
                    </a:r>
                    <a:endParaRPr lang="he-IL" sz="900" b="0"/>
                  </a:p>
                </c:rich>
              </c:tx>
              <c:showLegendKey val="0"/>
              <c:showVal val="0"/>
              <c:showCatName val="1"/>
              <c:showSerName val="0"/>
              <c:showPercent val="0"/>
              <c:showBubbleSize val="0"/>
            </c:dLbl>
            <c:txPr>
              <a:bodyPr/>
              <a:lstStyle/>
              <a:p>
                <a:pPr>
                  <a:defRPr sz="680" b="0">
                    <a:latin typeface="David" panose="020E0502060401010101" pitchFamily="34" charset="-79"/>
                    <a:cs typeface="David" panose="020E0502060401010101" pitchFamily="34" charset="-79"/>
                  </a:defRPr>
                </a:pPr>
                <a:endParaRPr lang="en-US"/>
              </a:p>
            </c:txPr>
            <c:showLegendKey val="0"/>
            <c:showVal val="0"/>
            <c:showCatName val="1"/>
            <c:showSerName val="0"/>
            <c:showPercent val="0"/>
            <c:showBubbleSize val="0"/>
            <c:showLeaderLines val="0"/>
          </c:dLbls>
          <c:cat>
            <c:strRef>
              <c:f>'נתונים ג''-15 '!$B$2:$G$2</c:f>
              <c:strCache>
                <c:ptCount val="6"/>
                <c:pt idx="0">
                  <c:v>נאסדק 100</c:v>
                </c:pt>
                <c:pt idx="1">
                  <c:v>דאו גונס</c:v>
                </c:pt>
                <c:pt idx="2">
                  <c:v>MSCI - world</c:v>
                </c:pt>
                <c:pt idx="3">
                  <c:v> S&amp;P 500</c:v>
                </c:pt>
                <c:pt idx="4">
                  <c:v>ת"א-35 </c:v>
                </c:pt>
                <c:pt idx="5">
                  <c:v>מדד הפארמה*</c:v>
                </c:pt>
              </c:strCache>
            </c:strRef>
          </c:cat>
          <c:val>
            <c:numRef>
              <c:f>'נתונים ג''-15 '!$B$3:$G$3</c:f>
              <c:numCache>
                <c:formatCode>0.0</c:formatCode>
                <c:ptCount val="6"/>
                <c:pt idx="0">
                  <c:v>31.5</c:v>
                </c:pt>
                <c:pt idx="1">
                  <c:v>25.080000000000002</c:v>
                </c:pt>
                <c:pt idx="2">
                  <c:v>20.100000000000001</c:v>
                </c:pt>
                <c:pt idx="3">
                  <c:v>19.400000000000002</c:v>
                </c:pt>
                <c:pt idx="4">
                  <c:v>2.7</c:v>
                </c:pt>
                <c:pt idx="5">
                  <c:v>-28.999999999999996</c:v>
                </c:pt>
              </c:numCache>
            </c:numRef>
          </c:val>
        </c:ser>
        <c:dLbls>
          <c:showLegendKey val="0"/>
          <c:showVal val="0"/>
          <c:showCatName val="0"/>
          <c:showSerName val="0"/>
          <c:showPercent val="0"/>
          <c:showBubbleSize val="0"/>
        </c:dLbls>
        <c:gapWidth val="150"/>
        <c:axId val="255106432"/>
        <c:axId val="255247488"/>
      </c:barChart>
      <c:catAx>
        <c:axId val="255106432"/>
        <c:scaling>
          <c:orientation val="minMax"/>
        </c:scaling>
        <c:delete val="1"/>
        <c:axPos val="l"/>
        <c:majorTickMark val="out"/>
        <c:minorTickMark val="none"/>
        <c:tickLblPos val="low"/>
        <c:crossAx val="255247488"/>
        <c:crosses val="autoZero"/>
        <c:auto val="1"/>
        <c:lblAlgn val="ctr"/>
        <c:lblOffset val="100"/>
        <c:noMultiLvlLbl val="0"/>
      </c:catAx>
      <c:valAx>
        <c:axId val="255247488"/>
        <c:scaling>
          <c:orientation val="minMax"/>
          <c:max val="40"/>
        </c:scaling>
        <c:delete val="0"/>
        <c:axPos val="b"/>
        <c:majorGridlines>
          <c:spPr>
            <a:ln w="6350">
              <a:solidFill>
                <a:schemeClr val="bg1">
                  <a:lumMod val="75000"/>
                </a:schemeClr>
              </a:solidFill>
              <a:prstDash val="dash"/>
            </a:ln>
          </c:spPr>
        </c:majorGridlines>
        <c:numFmt formatCode="0" sourceLinked="0"/>
        <c:majorTickMark val="none"/>
        <c:minorTickMark val="none"/>
        <c:tickLblPos val="nextTo"/>
        <c:spPr>
          <a:ln>
            <a:noFill/>
          </a:ln>
        </c:spPr>
        <c:txPr>
          <a:bodyPr/>
          <a:lstStyle/>
          <a:p>
            <a:pPr>
              <a:defRPr sz="900">
                <a:latin typeface="David" panose="020E0502060401010101" pitchFamily="34" charset="-79"/>
                <a:cs typeface="David" panose="020E0502060401010101" pitchFamily="34" charset="-79"/>
              </a:defRPr>
            </a:pPr>
            <a:endParaRPr lang="en-US"/>
          </a:p>
        </c:txPr>
        <c:crossAx val="255106432"/>
        <c:crosses val="autoZero"/>
        <c:crossBetween val="between"/>
        <c:majorUnit val="20"/>
      </c:valAx>
      <c:spPr>
        <a:ln w="6350">
          <a:noFill/>
        </a:ln>
      </c:spPr>
    </c:plotArea>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he-IL" sz="1000" b="1" i="0" u="none" strike="noStrike" baseline="0">
                <a:solidFill>
                  <a:srgbClr val="000000"/>
                </a:solidFill>
                <a:latin typeface="David"/>
                <a:cs typeface="David"/>
              </a:rPr>
              <a:t>איור ג'-15ב': מקורות השינוי </a:t>
            </a:r>
            <a:r>
              <a:rPr lang="he-IL" sz="1000" b="1" i="0" u="none" strike="noStrike" kern="1200" baseline="0">
                <a:solidFill>
                  <a:srgbClr val="000000"/>
                </a:solidFill>
                <a:latin typeface="David"/>
                <a:ea typeface="Arial"/>
                <a:cs typeface="David"/>
              </a:rPr>
              <a:t>בעודף הנכסים של המשק על התחייבויותיו¹,</a:t>
            </a:r>
          </a:p>
          <a:p>
            <a:pPr>
              <a:defRPr sz="1000" b="1" i="0" u="none" strike="noStrike" baseline="0">
                <a:solidFill>
                  <a:srgbClr val="000000"/>
                </a:solidFill>
                <a:latin typeface="Arial"/>
                <a:ea typeface="Arial"/>
                <a:cs typeface="Arial"/>
              </a:defRPr>
            </a:pPr>
            <a:r>
              <a:rPr lang="he-IL" sz="1000" b="0" i="0" u="none" strike="noStrike" baseline="0">
                <a:solidFill>
                  <a:srgbClr val="000000"/>
                </a:solidFill>
                <a:latin typeface="David"/>
                <a:cs typeface="David"/>
              </a:rPr>
              <a:t> </a:t>
            </a:r>
            <a:r>
              <a:rPr lang="en-US" sz="1000" b="1" i="0" u="none" strike="noStrike" baseline="0">
                <a:solidFill>
                  <a:srgbClr val="000000"/>
                </a:solidFill>
                <a:latin typeface="David"/>
                <a:cs typeface="David"/>
              </a:rPr>
              <a:t>2014</a:t>
            </a:r>
            <a:r>
              <a:rPr lang="he-IL" sz="1000" b="1" i="0" u="none" strike="noStrike" baseline="0">
                <a:solidFill>
                  <a:srgbClr val="000000"/>
                </a:solidFill>
                <a:latin typeface="David"/>
                <a:cs typeface="David"/>
              </a:rPr>
              <a:t> עד </a:t>
            </a:r>
            <a:r>
              <a:rPr lang="en-US" sz="1000" b="1" i="0" u="none" strike="noStrike" baseline="0">
                <a:solidFill>
                  <a:srgbClr val="000000"/>
                </a:solidFill>
                <a:latin typeface="David"/>
                <a:cs typeface="David"/>
              </a:rPr>
              <a:t>2017</a:t>
            </a:r>
            <a:endParaRPr lang="he-IL" sz="1000" b="1" i="0" u="none" strike="noStrike" baseline="0">
              <a:solidFill>
                <a:srgbClr val="000000"/>
              </a:solidFill>
              <a:latin typeface="David"/>
              <a:cs typeface="David"/>
            </a:endParaRPr>
          </a:p>
        </c:rich>
      </c:tx>
      <c:layout>
        <c:manualLayout>
          <c:xMode val="edge"/>
          <c:yMode val="edge"/>
          <c:x val="0.10107888888888888"/>
          <c:y val="0"/>
        </c:manualLayout>
      </c:layout>
      <c:overlay val="0"/>
    </c:title>
    <c:autoTitleDeleted val="0"/>
    <c:plotArea>
      <c:layout>
        <c:manualLayout>
          <c:layoutTarget val="inner"/>
          <c:xMode val="edge"/>
          <c:yMode val="edge"/>
          <c:x val="0.14514662041827192"/>
          <c:y val="0.26410537826016522"/>
          <c:w val="0.81216671037056543"/>
          <c:h val="0.36766402073546084"/>
        </c:manualLayout>
      </c:layout>
      <c:barChart>
        <c:barDir val="col"/>
        <c:grouping val="stacked"/>
        <c:varyColors val="0"/>
        <c:ser>
          <c:idx val="1"/>
          <c:order val="1"/>
          <c:tx>
            <c:strRef>
              <c:f>'נתונים ג''-15 '!$C$8</c:f>
              <c:strCache>
                <c:ptCount val="1"/>
                <c:pt idx="0">
                  <c:v>תנועות </c:v>
                </c:pt>
              </c:strCache>
            </c:strRef>
          </c:tx>
          <c:invertIfNegative val="0"/>
          <c:cat>
            <c:numRef>
              <c:f>'נתונים ג''-15 '!$A$9:$A$12</c:f>
              <c:numCache>
                <c:formatCode>General</c:formatCode>
                <c:ptCount val="4"/>
                <c:pt idx="0">
                  <c:v>2014</c:v>
                </c:pt>
                <c:pt idx="1">
                  <c:v>2015</c:v>
                </c:pt>
                <c:pt idx="2">
                  <c:v>2016</c:v>
                </c:pt>
                <c:pt idx="3">
                  <c:v>2017</c:v>
                </c:pt>
              </c:numCache>
            </c:numRef>
          </c:cat>
          <c:val>
            <c:numRef>
              <c:f>'נתונים ג''-15 '!$C$9:$C$12</c:f>
              <c:numCache>
                <c:formatCode>#,##0</c:formatCode>
                <c:ptCount val="4"/>
                <c:pt idx="0">
                  <c:v>17818.001</c:v>
                </c:pt>
                <c:pt idx="1">
                  <c:v>15123.820999999996</c:v>
                </c:pt>
                <c:pt idx="2">
                  <c:v>8216.9210000000057</c:v>
                </c:pt>
                <c:pt idx="3">
                  <c:v>5734</c:v>
                </c:pt>
              </c:numCache>
            </c:numRef>
          </c:val>
        </c:ser>
        <c:ser>
          <c:idx val="2"/>
          <c:order val="2"/>
          <c:tx>
            <c:strRef>
              <c:f>'נתונים ג''-15 '!$D$8</c:f>
              <c:strCache>
                <c:ptCount val="1"/>
                <c:pt idx="0">
                  <c:v>השפעת מחיר</c:v>
                </c:pt>
              </c:strCache>
            </c:strRef>
          </c:tx>
          <c:invertIfNegative val="0"/>
          <c:cat>
            <c:numRef>
              <c:f>'נתונים ג''-15 '!$A$9:$A$12</c:f>
              <c:numCache>
                <c:formatCode>General</c:formatCode>
                <c:ptCount val="4"/>
                <c:pt idx="0">
                  <c:v>2014</c:v>
                </c:pt>
                <c:pt idx="1">
                  <c:v>2015</c:v>
                </c:pt>
                <c:pt idx="2">
                  <c:v>2016</c:v>
                </c:pt>
                <c:pt idx="3">
                  <c:v>2017</c:v>
                </c:pt>
              </c:numCache>
            </c:numRef>
          </c:cat>
          <c:val>
            <c:numRef>
              <c:f>'נתונים ג''-15 '!$D$9:$D$12</c:f>
              <c:numCache>
                <c:formatCode>#,##0</c:formatCode>
                <c:ptCount val="4"/>
                <c:pt idx="0">
                  <c:v>-14608.707</c:v>
                </c:pt>
                <c:pt idx="1">
                  <c:v>-9364.3539999999994</c:v>
                </c:pt>
                <c:pt idx="2">
                  <c:v>30325.516</c:v>
                </c:pt>
                <c:pt idx="3">
                  <c:v>21052</c:v>
                </c:pt>
              </c:numCache>
            </c:numRef>
          </c:val>
        </c:ser>
        <c:ser>
          <c:idx val="3"/>
          <c:order val="3"/>
          <c:tx>
            <c:strRef>
              <c:f>'נתונים ג''-15 '!$E$8</c:f>
              <c:strCache>
                <c:ptCount val="1"/>
                <c:pt idx="0">
                  <c:v>השפעת שער החליפין</c:v>
                </c:pt>
              </c:strCache>
            </c:strRef>
          </c:tx>
          <c:invertIfNegative val="0"/>
          <c:cat>
            <c:numRef>
              <c:f>'נתונים ג''-15 '!$A$9:$A$12</c:f>
              <c:numCache>
                <c:formatCode>General</c:formatCode>
                <c:ptCount val="4"/>
                <c:pt idx="0">
                  <c:v>2014</c:v>
                </c:pt>
                <c:pt idx="1">
                  <c:v>2015</c:v>
                </c:pt>
                <c:pt idx="2">
                  <c:v>2016</c:v>
                </c:pt>
                <c:pt idx="3">
                  <c:v>2017</c:v>
                </c:pt>
              </c:numCache>
            </c:numRef>
          </c:cat>
          <c:val>
            <c:numRef>
              <c:f>'נתונים ג''-15 '!$E$9:$E$12</c:f>
              <c:numCache>
                <c:formatCode>#,##0</c:formatCode>
                <c:ptCount val="4"/>
                <c:pt idx="0">
                  <c:v>-1225.8350000000009</c:v>
                </c:pt>
                <c:pt idx="1">
                  <c:v>-4674.3380000000016</c:v>
                </c:pt>
                <c:pt idx="2">
                  <c:v>-2182.6529999999998</c:v>
                </c:pt>
                <c:pt idx="3">
                  <c:v>3960</c:v>
                </c:pt>
              </c:numCache>
            </c:numRef>
          </c:val>
        </c:ser>
        <c:dLbls>
          <c:showLegendKey val="0"/>
          <c:showVal val="0"/>
          <c:showCatName val="0"/>
          <c:showSerName val="0"/>
          <c:showPercent val="0"/>
          <c:showBubbleSize val="0"/>
        </c:dLbls>
        <c:gapWidth val="150"/>
        <c:overlap val="100"/>
        <c:axId val="255311232"/>
        <c:axId val="255313408"/>
      </c:barChart>
      <c:lineChart>
        <c:grouping val="standard"/>
        <c:varyColors val="0"/>
        <c:ser>
          <c:idx val="0"/>
          <c:order val="0"/>
          <c:tx>
            <c:strRef>
              <c:f>'נתונים ג''-15 '!$B$8</c:f>
              <c:strCache>
                <c:ptCount val="1"/>
                <c:pt idx="0">
                  <c:v>השינוי ביתרה</c:v>
                </c:pt>
              </c:strCache>
            </c:strRef>
          </c:tx>
          <c:spPr>
            <a:ln w="31750">
              <a:noFill/>
            </a:ln>
          </c:spPr>
          <c:marker>
            <c:spPr>
              <a:solidFill>
                <a:schemeClr val="tx1"/>
              </a:solidFill>
            </c:spPr>
          </c:marker>
          <c:cat>
            <c:numRef>
              <c:f>'נתונים ג''-15 '!$A$9:$A$12</c:f>
              <c:numCache>
                <c:formatCode>General</c:formatCode>
                <c:ptCount val="4"/>
                <c:pt idx="0">
                  <c:v>2014</c:v>
                </c:pt>
                <c:pt idx="1">
                  <c:v>2015</c:v>
                </c:pt>
                <c:pt idx="2">
                  <c:v>2016</c:v>
                </c:pt>
                <c:pt idx="3">
                  <c:v>2017</c:v>
                </c:pt>
              </c:numCache>
            </c:numRef>
          </c:cat>
          <c:val>
            <c:numRef>
              <c:f>'נתונים ג''-15 '!$B$9:$B$12</c:f>
              <c:numCache>
                <c:formatCode>#,##0</c:formatCode>
                <c:ptCount val="4"/>
                <c:pt idx="0">
                  <c:v>2318.3849999999511</c:v>
                </c:pt>
                <c:pt idx="1">
                  <c:v>640.09200000000419</c:v>
                </c:pt>
                <c:pt idx="2">
                  <c:v>40656.321000000054</c:v>
                </c:pt>
                <c:pt idx="3">
                  <c:v>33361</c:v>
                </c:pt>
              </c:numCache>
            </c:numRef>
          </c:val>
          <c:smooth val="0"/>
        </c:ser>
        <c:dLbls>
          <c:showLegendKey val="0"/>
          <c:showVal val="0"/>
          <c:showCatName val="0"/>
          <c:showSerName val="0"/>
          <c:showPercent val="0"/>
          <c:showBubbleSize val="0"/>
        </c:dLbls>
        <c:marker val="1"/>
        <c:smooth val="0"/>
        <c:axId val="255311232"/>
        <c:axId val="255313408"/>
      </c:lineChart>
      <c:catAx>
        <c:axId val="255311232"/>
        <c:scaling>
          <c:orientation val="minMax"/>
        </c:scaling>
        <c:delete val="0"/>
        <c:axPos val="b"/>
        <c:numFmt formatCode="General" sourceLinked="1"/>
        <c:majorTickMark val="none"/>
        <c:minorTickMark val="none"/>
        <c:tickLblPos val="low"/>
        <c:spPr>
          <a:ln w="6350" cmpd="sng">
            <a:solidFill>
              <a:schemeClr val="bg1">
                <a:lumMod val="75000"/>
              </a:schemeClr>
            </a:solidFill>
          </a:ln>
        </c:spPr>
        <c:txPr>
          <a:bodyPr rot="0" vert="horz"/>
          <a:lstStyle/>
          <a:p>
            <a:pPr>
              <a:defRPr sz="900" b="0" i="0" u="none" strike="noStrike" baseline="0">
                <a:solidFill>
                  <a:srgbClr val="000000"/>
                </a:solidFill>
                <a:latin typeface="David"/>
                <a:ea typeface="David"/>
                <a:cs typeface="David"/>
              </a:defRPr>
            </a:pPr>
            <a:endParaRPr lang="en-US"/>
          </a:p>
        </c:txPr>
        <c:crossAx val="255313408"/>
        <c:crosses val="autoZero"/>
        <c:auto val="1"/>
        <c:lblAlgn val="ctr"/>
        <c:lblOffset val="100"/>
        <c:noMultiLvlLbl val="0"/>
      </c:catAx>
      <c:valAx>
        <c:axId val="255313408"/>
        <c:scaling>
          <c:orientation val="minMax"/>
        </c:scaling>
        <c:delete val="0"/>
        <c:axPos val="l"/>
        <c:majorGridlines>
          <c:spPr>
            <a:ln w="6350">
              <a:solidFill>
                <a:schemeClr val="bg1">
                  <a:lumMod val="75000"/>
                </a:schemeClr>
              </a:solidFill>
              <a:prstDash val="dash"/>
            </a:ln>
          </c:spPr>
        </c:majorGridlines>
        <c:title>
          <c:tx>
            <c:rich>
              <a:bodyPr rot="0" vert="horz"/>
              <a:lstStyle/>
              <a:p>
                <a:pPr algn="ctr">
                  <a:defRPr sz="600" b="0" i="0" u="none" strike="noStrike" baseline="0">
                    <a:solidFill>
                      <a:srgbClr val="000000"/>
                    </a:solidFill>
                    <a:latin typeface="Arial"/>
                    <a:ea typeface="Arial"/>
                    <a:cs typeface="Arial"/>
                  </a:defRPr>
                </a:pPr>
                <a:r>
                  <a:rPr lang="he-IL" sz="600" b="0" i="0" u="none" strike="noStrike" baseline="0">
                    <a:solidFill>
                      <a:srgbClr val="000000"/>
                    </a:solidFill>
                    <a:latin typeface="David"/>
                    <a:cs typeface="David"/>
                  </a:rPr>
                  <a:t>מיליארדי דולרים</a:t>
                </a:r>
              </a:p>
              <a:p>
                <a:pPr algn="ctr">
                  <a:defRPr sz="600" b="0" i="0" u="none" strike="noStrike" baseline="0">
                    <a:solidFill>
                      <a:srgbClr val="000000"/>
                    </a:solidFill>
                    <a:latin typeface="Arial"/>
                    <a:ea typeface="Arial"/>
                    <a:cs typeface="Arial"/>
                  </a:defRPr>
                </a:pPr>
                <a:r>
                  <a:rPr lang="he-IL" sz="600" b="0" i="0" u="none" strike="noStrike" baseline="0">
                    <a:solidFill>
                      <a:srgbClr val="000000"/>
                    </a:solidFill>
                    <a:latin typeface="David"/>
                    <a:cs typeface="David"/>
                  </a:rPr>
                  <a:t> </a:t>
                </a:r>
              </a:p>
            </c:rich>
          </c:tx>
          <c:layout>
            <c:manualLayout>
              <c:xMode val="edge"/>
              <c:yMode val="edge"/>
              <c:x val="2.6179162879752496E-3"/>
              <c:y val="0.16831929369836385"/>
            </c:manualLayout>
          </c:layout>
          <c:overlay val="0"/>
        </c:title>
        <c:numFmt formatCode="#,##0" sourceLinked="1"/>
        <c:majorTickMark val="none"/>
        <c:minorTickMark val="none"/>
        <c:tickLblPos val="nextTo"/>
        <c:spPr>
          <a:ln w="6350">
            <a:noFill/>
          </a:ln>
        </c:spPr>
        <c:txPr>
          <a:bodyPr rot="0" vert="horz"/>
          <a:lstStyle/>
          <a:p>
            <a:pPr>
              <a:defRPr sz="900" b="0" i="0" u="none" strike="noStrike" baseline="0">
                <a:solidFill>
                  <a:srgbClr val="000000"/>
                </a:solidFill>
                <a:latin typeface="David"/>
                <a:ea typeface="David"/>
                <a:cs typeface="David"/>
              </a:defRPr>
            </a:pPr>
            <a:endParaRPr lang="en-US"/>
          </a:p>
        </c:txPr>
        <c:crossAx val="255311232"/>
        <c:crosses val="autoZero"/>
        <c:crossBetween val="between"/>
        <c:dispUnits>
          <c:builtInUnit val="thousands"/>
        </c:dispUnits>
      </c:valAx>
      <c:spPr>
        <a:ln w="6350">
          <a:noFill/>
        </a:ln>
      </c:spPr>
    </c:plotArea>
    <c:legend>
      <c:legendPos val="b"/>
      <c:layout>
        <c:manualLayout>
          <c:xMode val="edge"/>
          <c:yMode val="edge"/>
          <c:x val="6.6912921338757443E-5"/>
          <c:y val="0.73662042720353549"/>
          <c:w val="0.99984405886976135"/>
          <c:h val="9.229560520500861E-2"/>
        </c:manualLayout>
      </c:layout>
      <c:overlay val="0"/>
      <c:spPr>
        <a:ln>
          <a:noFill/>
        </a:ln>
      </c:spPr>
      <c:txPr>
        <a:bodyPr/>
        <a:lstStyle/>
        <a:p>
          <a:pPr>
            <a:defRPr sz="800" b="0" i="0" u="none" strike="noStrike" baseline="0">
              <a:solidFill>
                <a:srgbClr val="000000"/>
              </a:solidFill>
              <a:latin typeface="David"/>
              <a:ea typeface="David"/>
              <a:cs typeface="David"/>
            </a:defRPr>
          </a:pPr>
          <a:endParaRPr lang="en-US"/>
        </a:p>
      </c:txPr>
    </c:legend>
    <c:plotVisOnly val="1"/>
    <c:dispBlanksAs val="gap"/>
    <c:showDLblsOverMax val="0"/>
  </c:chart>
  <c:spPr>
    <a:ln w="9525">
      <a:solidFill>
        <a:schemeClr val="bg1">
          <a:lumMod val="75000"/>
        </a:schemeClr>
      </a:solidFill>
    </a:ln>
  </c:spPr>
  <c:txPr>
    <a:bodyPr/>
    <a:lstStyle/>
    <a:p>
      <a:pPr>
        <a:defRPr sz="100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1050"/>
            </a:pPr>
            <a:r>
              <a:rPr lang="he-IL" sz="1100" b="1"/>
              <a:t>איור ג'-16: עודף הנכסים על ההתחייבויות במכשירי חוב בלבד (החוב החיצוני השלילי)</a:t>
            </a:r>
            <a:r>
              <a:rPr lang="he-IL" sz="1100" b="1" baseline="0"/>
              <a:t>  </a:t>
            </a:r>
            <a:r>
              <a:rPr lang="he-IL" sz="1050" b="0" i="0" u="none" strike="noStrike" baseline="0">
                <a:effectLst/>
              </a:rPr>
              <a:t> </a:t>
            </a:r>
            <a:r>
              <a:rPr lang="he-IL" sz="1050" b="1" i="0" u="none" strike="noStrike" baseline="0">
                <a:effectLst/>
              </a:rPr>
              <a:t>2007עד </a:t>
            </a:r>
            <a:r>
              <a:rPr lang="en-US" sz="1050" b="1" i="0" u="none" strike="noStrike" baseline="0">
                <a:effectLst/>
              </a:rPr>
              <a:t>2017</a:t>
            </a:r>
            <a:endParaRPr lang="he-IL" sz="1100" b="1"/>
          </a:p>
          <a:p>
            <a:pPr algn="ctr" rtl="1">
              <a:defRPr sz="1050"/>
            </a:pPr>
            <a:r>
              <a:rPr lang="he-IL" sz="1100" b="0"/>
              <a:t>סימן (+): המשק מלווה נטו לחו"ל</a:t>
            </a:r>
            <a:endParaRPr lang="he-IL" sz="1100" b="1"/>
          </a:p>
        </c:rich>
      </c:tx>
      <c:layout>
        <c:manualLayout>
          <c:xMode val="edge"/>
          <c:yMode val="edge"/>
          <c:x val="0.14024805555555556"/>
          <c:y val="4.5579365079365082E-3"/>
        </c:manualLayout>
      </c:layout>
      <c:overlay val="1"/>
    </c:title>
    <c:autoTitleDeleted val="0"/>
    <c:plotArea>
      <c:layout>
        <c:manualLayout>
          <c:layoutTarget val="inner"/>
          <c:xMode val="edge"/>
          <c:yMode val="edge"/>
          <c:x val="0.1149702777777778"/>
          <c:y val="0.23878531746031745"/>
          <c:w val="0.80219750000000001"/>
          <c:h val="0.45501349206349206"/>
        </c:manualLayout>
      </c:layout>
      <c:barChart>
        <c:barDir val="col"/>
        <c:grouping val="clustered"/>
        <c:varyColors val="0"/>
        <c:ser>
          <c:idx val="2"/>
          <c:order val="2"/>
          <c:tx>
            <c:strRef>
              <c:f>'נתונים ג''-16'!$D$1</c:f>
              <c:strCache>
                <c:ptCount val="1"/>
                <c:pt idx="0">
                  <c:v>החוב החיצוני השלילי</c:v>
                </c:pt>
              </c:strCache>
            </c:strRef>
          </c:tx>
          <c:invertIfNegative val="0"/>
          <c:cat>
            <c:numRef>
              <c:f>'נתונים ג''-16'!$A$7:$A$20</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'נתונים ג''-16'!$D$10:$D$20</c:f>
              <c:numCache>
                <c:formatCode>0.0</c:formatCode>
                <c:ptCount val="11"/>
                <c:pt idx="0">
                  <c:v>40.228932</c:v>
                </c:pt>
                <c:pt idx="1">
                  <c:v>40.630352000000009</c:v>
                </c:pt>
                <c:pt idx="2">
                  <c:v>58.355223000000002</c:v>
                </c:pt>
                <c:pt idx="3">
                  <c:v>60.041387999999976</c:v>
                </c:pt>
                <c:pt idx="4">
                  <c:v>64.33619800000001</c:v>
                </c:pt>
                <c:pt idx="5">
                  <c:v>70.273617999999942</c:v>
                </c:pt>
                <c:pt idx="6">
                  <c:v>84.104792999999972</c:v>
                </c:pt>
                <c:pt idx="7">
                  <c:v>103.09110900000003</c:v>
                </c:pt>
                <c:pt idx="8">
                  <c:v>122.16000699999996</c:v>
                </c:pt>
                <c:pt idx="9">
                  <c:v>133.74650700000001</c:v>
                </c:pt>
                <c:pt idx="10">
                  <c:v>161.69999999999999</c:v>
                </c:pt>
              </c:numCache>
            </c:numRef>
          </c:val>
        </c:ser>
        <c:dLbls>
          <c:showLegendKey val="0"/>
          <c:showVal val="0"/>
          <c:showCatName val="0"/>
          <c:showSerName val="0"/>
          <c:showPercent val="0"/>
          <c:showBubbleSize val="0"/>
        </c:dLbls>
        <c:gapWidth val="150"/>
        <c:axId val="255568128"/>
        <c:axId val="255578112"/>
      </c:barChart>
      <c:lineChart>
        <c:grouping val="standard"/>
        <c:varyColors val="0"/>
        <c:ser>
          <c:idx val="1"/>
          <c:order val="0"/>
          <c:tx>
            <c:strRef>
              <c:f>'נתונים ג''-16'!$B$1</c:f>
              <c:strCache>
                <c:ptCount val="1"/>
                <c:pt idx="0">
                  <c:v>החוב החיצוני ברוטו </c:v>
                </c:pt>
              </c:strCache>
            </c:strRef>
          </c:tx>
          <c:marker>
            <c:symbol val="none"/>
          </c:marker>
          <c:cat>
            <c:numRef>
              <c:f>'נתונים ג''-16'!$A$10:$A$20</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ג''-16'!$B$10:$B$20</c:f>
              <c:numCache>
                <c:formatCode>0.0</c:formatCode>
                <c:ptCount val="11"/>
                <c:pt idx="0">
                  <c:v>91.108750000000001</c:v>
                </c:pt>
                <c:pt idx="1">
                  <c:v>88.370495999999989</c:v>
                </c:pt>
                <c:pt idx="2">
                  <c:v>95.457599999999999</c:v>
                </c:pt>
                <c:pt idx="3">
                  <c:v>107.87833999999999</c:v>
                </c:pt>
                <c:pt idx="4">
                  <c:v>106.98149399999998</c:v>
                </c:pt>
                <c:pt idx="5">
                  <c:v>100.46809000000002</c:v>
                </c:pt>
                <c:pt idx="6">
                  <c:v>99.987782999999993</c:v>
                </c:pt>
                <c:pt idx="7">
                  <c:v>94.176046999999983</c:v>
                </c:pt>
                <c:pt idx="8">
                  <c:v>85.917134000000004</c:v>
                </c:pt>
                <c:pt idx="9">
                  <c:v>87.733448999999993</c:v>
                </c:pt>
                <c:pt idx="10">
                  <c:v>89.2</c:v>
                </c:pt>
              </c:numCache>
            </c:numRef>
          </c:val>
          <c:smooth val="0"/>
        </c:ser>
        <c:ser>
          <c:idx val="0"/>
          <c:order val="1"/>
          <c:tx>
            <c:strRef>
              <c:f>'נתונים ג''-16'!$C$1</c:f>
              <c:strCache>
                <c:ptCount val="1"/>
                <c:pt idx="0">
                  <c:v>סך נכסי החוב בחו"ל</c:v>
                </c:pt>
              </c:strCache>
            </c:strRef>
          </c:tx>
          <c:marker>
            <c:symbol val="none"/>
          </c:marker>
          <c:cat>
            <c:numRef>
              <c:f>'נתונים ג''-16'!$A$10:$A$20</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ג''-16'!$C$10:$C$20</c:f>
              <c:numCache>
                <c:formatCode>0.0</c:formatCode>
                <c:ptCount val="11"/>
                <c:pt idx="0">
                  <c:v>131.337682</c:v>
                </c:pt>
                <c:pt idx="1">
                  <c:v>129.00084799999999</c:v>
                </c:pt>
                <c:pt idx="2">
                  <c:v>153.81282300000001</c:v>
                </c:pt>
                <c:pt idx="3">
                  <c:v>167.91972799999996</c:v>
                </c:pt>
                <c:pt idx="4">
                  <c:v>171.31769199999999</c:v>
                </c:pt>
                <c:pt idx="5">
                  <c:v>170.74170799999993</c:v>
                </c:pt>
                <c:pt idx="6">
                  <c:v>184.09257599999998</c:v>
                </c:pt>
                <c:pt idx="7">
                  <c:v>197.26715600000003</c:v>
                </c:pt>
                <c:pt idx="8">
                  <c:v>208.07714099999998</c:v>
                </c:pt>
                <c:pt idx="9">
                  <c:v>221.47995599999999</c:v>
                </c:pt>
                <c:pt idx="10">
                  <c:v>250.9</c:v>
                </c:pt>
              </c:numCache>
            </c:numRef>
          </c:val>
          <c:smooth val="0"/>
        </c:ser>
        <c:dLbls>
          <c:showLegendKey val="0"/>
          <c:showVal val="0"/>
          <c:showCatName val="0"/>
          <c:showSerName val="0"/>
          <c:showPercent val="0"/>
          <c:showBubbleSize val="0"/>
        </c:dLbls>
        <c:marker val="1"/>
        <c:smooth val="0"/>
        <c:axId val="255568128"/>
        <c:axId val="255578112"/>
      </c:lineChart>
      <c:catAx>
        <c:axId val="255568128"/>
        <c:scaling>
          <c:orientation val="minMax"/>
        </c:scaling>
        <c:delete val="0"/>
        <c:axPos val="b"/>
        <c:numFmt formatCode="General" sourceLinked="0"/>
        <c:majorTickMark val="none"/>
        <c:minorTickMark val="none"/>
        <c:tickLblPos val="low"/>
        <c:spPr>
          <a:ln>
            <a:noFill/>
          </a:ln>
        </c:spPr>
        <c:txPr>
          <a:bodyPr rot="-3420000"/>
          <a:lstStyle/>
          <a:p>
            <a:pPr>
              <a:defRPr sz="900"/>
            </a:pPr>
            <a:endParaRPr lang="en-US"/>
          </a:p>
        </c:txPr>
        <c:crossAx val="255578112"/>
        <c:crosses val="autoZero"/>
        <c:auto val="1"/>
        <c:lblAlgn val="ctr"/>
        <c:lblOffset val="100"/>
        <c:noMultiLvlLbl val="1"/>
      </c:catAx>
      <c:valAx>
        <c:axId val="255578112"/>
        <c:scaling>
          <c:orientation val="minMax"/>
          <c:max val="255"/>
          <c:min val="0"/>
        </c:scaling>
        <c:delete val="0"/>
        <c:axPos val="l"/>
        <c:majorGridlines>
          <c:spPr>
            <a:ln w="6350">
              <a:solidFill>
                <a:schemeClr val="bg1">
                  <a:lumMod val="75000"/>
                </a:schemeClr>
              </a:solidFill>
              <a:prstDash val="dash"/>
            </a:ln>
          </c:spPr>
        </c:majorGridlines>
        <c:title>
          <c:tx>
            <c:rich>
              <a:bodyPr rot="0" vert="horz"/>
              <a:lstStyle/>
              <a:p>
                <a:pPr>
                  <a:defRPr sz="900" b="0"/>
                </a:pPr>
                <a:r>
                  <a:rPr lang="he-IL" sz="900" b="0"/>
                  <a:t>מיליארדי</a:t>
                </a:r>
                <a:r>
                  <a:rPr lang="he-IL" sz="900" b="0" baseline="0"/>
                  <a:t> דולרים</a:t>
                </a:r>
                <a:endParaRPr lang="he-IL" sz="900" b="0"/>
              </a:p>
            </c:rich>
          </c:tx>
          <c:layout>
            <c:manualLayout>
              <c:xMode val="edge"/>
              <c:yMode val="edge"/>
              <c:x val="2.3147222222222224E-3"/>
              <c:y val="0.10627738095238096"/>
            </c:manualLayout>
          </c:layout>
          <c:overlay val="0"/>
        </c:title>
        <c:numFmt formatCode="#,##0" sourceLinked="0"/>
        <c:majorTickMark val="none"/>
        <c:minorTickMark val="none"/>
        <c:tickLblPos val="nextTo"/>
        <c:spPr>
          <a:ln>
            <a:noFill/>
          </a:ln>
        </c:spPr>
        <c:txPr>
          <a:bodyPr/>
          <a:lstStyle/>
          <a:p>
            <a:pPr>
              <a:defRPr sz="900"/>
            </a:pPr>
            <a:endParaRPr lang="en-US"/>
          </a:p>
        </c:txPr>
        <c:crossAx val="255568128"/>
        <c:crosses val="autoZero"/>
        <c:crossBetween val="between"/>
        <c:majorUnit val="50"/>
      </c:valAx>
      <c:spPr>
        <a:ln>
          <a:noFill/>
        </a:ln>
      </c:spPr>
    </c:plotArea>
    <c:legend>
      <c:legendPos val="b"/>
      <c:layout>
        <c:manualLayout>
          <c:xMode val="edge"/>
          <c:yMode val="edge"/>
          <c:x val="0"/>
          <c:y val="0.83089722222222218"/>
          <c:w val="0.42671999999999999"/>
          <c:h val="0.16910277777777777"/>
        </c:manualLayout>
      </c:layout>
      <c:overlay val="0"/>
      <c:spPr>
        <a:ln>
          <a:noFill/>
        </a:ln>
      </c:spPr>
      <c:txPr>
        <a:bodyPr/>
        <a:lstStyle/>
        <a:p>
          <a:pPr>
            <a:defRPr sz="900"/>
          </a:pPr>
          <a:endParaRPr lang="en-US"/>
        </a:p>
      </c:txPr>
    </c:legend>
    <c:plotVisOnly val="1"/>
    <c:dispBlanksAs val="gap"/>
    <c:showDLblsOverMax val="0"/>
  </c:chart>
  <c:spPr>
    <a:ln>
      <a:solidFill>
        <a:schemeClr val="bg1">
          <a:lumMod val="75000"/>
        </a:schemeClr>
      </a:solidFill>
    </a:ln>
  </c:spPr>
  <c:txPr>
    <a:bodyPr/>
    <a:lstStyle/>
    <a:p>
      <a:pPr>
        <a:defRPr>
          <a:latin typeface="David" panose="020E0502060401010101" pitchFamily="34" charset="-79"/>
          <a:cs typeface="David" panose="020E0502060401010101" pitchFamily="34" charset="-79"/>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David" panose="020E0502060401010101" pitchFamily="34" charset="-79"/>
                <a:ea typeface="Arial"/>
                <a:cs typeface="David" panose="020E0502060401010101" pitchFamily="34" charset="-79"/>
              </a:defRPr>
            </a:pPr>
            <a:r>
              <a:rPr lang="he-IL" sz="1100">
                <a:latin typeface="David" panose="020E0502060401010101" pitchFamily="34" charset="-79"/>
                <a:cs typeface="David" panose="020E0502060401010101" pitchFamily="34" charset="-79"/>
              </a:rPr>
              <a:t>איור ג'-17: זרמי ההשקעות של תושבי חוץ במשק  ושל תושבי ישראל בחו"ל,</a:t>
            </a:r>
            <a:r>
              <a:rPr lang="he-IL" sz="1100" baseline="0">
                <a:latin typeface="David" panose="020E0502060401010101" pitchFamily="34" charset="-79"/>
                <a:cs typeface="David" panose="020E0502060401010101" pitchFamily="34" charset="-79"/>
              </a:rPr>
              <a:t> </a:t>
            </a:r>
            <a:r>
              <a:rPr lang="en-US" sz="1100">
                <a:latin typeface="David" panose="020E0502060401010101" pitchFamily="34" charset="-79"/>
                <a:cs typeface="David" panose="020E0502060401010101" pitchFamily="34" charset="-79"/>
              </a:rPr>
              <a:t>2007</a:t>
            </a:r>
            <a:r>
              <a:rPr lang="he-IL" sz="1100">
                <a:latin typeface="David" panose="020E0502060401010101" pitchFamily="34" charset="-79"/>
                <a:cs typeface="David" panose="020E0502060401010101" pitchFamily="34" charset="-79"/>
              </a:rPr>
              <a:t>עד </a:t>
            </a:r>
            <a:r>
              <a:rPr lang="en-US" sz="1100">
                <a:latin typeface="David" panose="020E0502060401010101" pitchFamily="34" charset="-79"/>
                <a:cs typeface="David" panose="020E0502060401010101" pitchFamily="34" charset="-79"/>
              </a:rPr>
              <a:t>2017</a:t>
            </a:r>
            <a:endParaRPr lang="he-IL" sz="1100">
              <a:latin typeface="David" panose="020E0502060401010101" pitchFamily="34" charset="-79"/>
              <a:cs typeface="David" panose="020E0502060401010101" pitchFamily="34" charset="-79"/>
            </a:endParaRPr>
          </a:p>
        </c:rich>
      </c:tx>
      <c:overlay val="0"/>
    </c:title>
    <c:autoTitleDeleted val="0"/>
    <c:plotArea>
      <c:layout>
        <c:manualLayout>
          <c:layoutTarget val="inner"/>
          <c:xMode val="edge"/>
          <c:yMode val="edge"/>
          <c:x val="7.4064243350229583E-2"/>
          <c:y val="0.23174513020170501"/>
          <c:w val="0.89598341507733814"/>
          <c:h val="0.44921198666402712"/>
        </c:manualLayout>
      </c:layout>
      <c:barChart>
        <c:barDir val="col"/>
        <c:grouping val="stacked"/>
        <c:varyColors val="0"/>
        <c:ser>
          <c:idx val="0"/>
          <c:order val="0"/>
          <c:tx>
            <c:strRef>
              <c:f>'נתונים ג''-17'!$B$1</c:f>
              <c:strCache>
                <c:ptCount val="1"/>
                <c:pt idx="0">
                  <c:v>השקעות תושבי חוץ בישראל</c:v>
                </c:pt>
              </c:strCache>
            </c:strRef>
          </c:tx>
          <c:invertIfNegative val="0"/>
          <c:cat>
            <c:numRef>
              <c:f>'נתונים ג''-17'!$A$5:$A$15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ג''-17'!$B$5:$B$15</c:f>
              <c:numCache>
                <c:formatCode>_ * #,##0_ ;_ * \-#,##0_ ;_ * "-"??_ ;_ @_ </c:formatCode>
                <c:ptCount val="11"/>
                <c:pt idx="0">
                  <c:v>14682.163</c:v>
                </c:pt>
                <c:pt idx="1">
                  <c:v>10414.925999999999</c:v>
                </c:pt>
                <c:pt idx="2">
                  <c:v>12181.656000000001</c:v>
                </c:pt>
                <c:pt idx="3">
                  <c:v>20041.010999999999</c:v>
                </c:pt>
                <c:pt idx="4">
                  <c:v>5884.6809999999996</c:v>
                </c:pt>
                <c:pt idx="5">
                  <c:v>2350.5279999999998</c:v>
                </c:pt>
                <c:pt idx="6">
                  <c:v>12381.263000000001</c:v>
                </c:pt>
                <c:pt idx="7">
                  <c:v>9966.7469999999994</c:v>
                </c:pt>
                <c:pt idx="8">
                  <c:v>8755.8410000000003</c:v>
                </c:pt>
                <c:pt idx="9">
                  <c:v>17867.194</c:v>
                </c:pt>
                <c:pt idx="10">
                  <c:v>18577</c:v>
                </c:pt>
              </c:numCache>
            </c:numRef>
          </c:val>
        </c:ser>
        <c:ser>
          <c:idx val="1"/>
          <c:order val="1"/>
          <c:tx>
            <c:strRef>
              <c:f>'נתונים ג''-17'!$C$1</c:f>
              <c:strCache>
                <c:ptCount val="1"/>
                <c:pt idx="0">
                  <c:v>השקעות תושבי ישראל בחו"ל ללא נכסי רזרבה </c:v>
                </c:pt>
              </c:strCache>
            </c:strRef>
          </c:tx>
          <c:invertIfNegative val="0"/>
          <c:cat>
            <c:numRef>
              <c:f>'נתונים ג''-17'!$A$5:$A$15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ג''-17'!$C$5:$C$15</c:f>
              <c:numCache>
                <c:formatCode>_ * #,##0_ ;_ * \-#,##0_ ;_ * "-"??_ ;_ @_ </c:formatCode>
                <c:ptCount val="11"/>
                <c:pt idx="0">
                  <c:v>-18803.421000000002</c:v>
                </c:pt>
                <c:pt idx="1">
                  <c:v>1043.1679999999997</c:v>
                </c:pt>
                <c:pt idx="2">
                  <c:v>-5128.6129999999976</c:v>
                </c:pt>
                <c:pt idx="3">
                  <c:v>-16465.565999999999</c:v>
                </c:pt>
                <c:pt idx="4">
                  <c:v>-11529.952000000001</c:v>
                </c:pt>
                <c:pt idx="5">
                  <c:v>-7064.4919999999993</c:v>
                </c:pt>
                <c:pt idx="6">
                  <c:v>-16779.967999999997</c:v>
                </c:pt>
                <c:pt idx="7">
                  <c:v>-19199.210999999999</c:v>
                </c:pt>
                <c:pt idx="8">
                  <c:v>-16350.082</c:v>
                </c:pt>
                <c:pt idx="9">
                  <c:v>-17555.186000000002</c:v>
                </c:pt>
                <c:pt idx="10">
                  <c:v>-16231</c:v>
                </c:pt>
              </c:numCache>
            </c:numRef>
          </c:val>
        </c:ser>
        <c:dLbls>
          <c:showLegendKey val="0"/>
          <c:showVal val="0"/>
          <c:showCatName val="0"/>
          <c:showSerName val="0"/>
          <c:showPercent val="0"/>
          <c:showBubbleSize val="0"/>
        </c:dLbls>
        <c:gapWidth val="150"/>
        <c:overlap val="100"/>
        <c:axId val="263917952"/>
        <c:axId val="263919488"/>
      </c:barChart>
      <c:lineChart>
        <c:grouping val="standard"/>
        <c:varyColors val="0"/>
        <c:ser>
          <c:idx val="2"/>
          <c:order val="2"/>
          <c:tx>
            <c:strRef>
              <c:f>'נתונים ג''-17'!$D$1</c:f>
              <c:strCache>
                <c:ptCount val="1"/>
                <c:pt idx="0">
                  <c:v>יבוא הון נטו (+) כולל נכסי רזרבה</c:v>
                </c:pt>
              </c:strCache>
            </c:strRef>
          </c:tx>
          <c:spPr>
            <a:ln w="28575"/>
          </c:spPr>
          <c:marker>
            <c:symbol val="none"/>
          </c:marker>
          <c:cat>
            <c:numRef>
              <c:f>'נתונים ג''-17'!$A$5:$A$15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ג''-17'!$D$5:$D$15</c:f>
              <c:numCache>
                <c:formatCode>_ * #,##0_ ;_ * \-#,##0_ ;_ * "-"??_ ;_ @_ </c:formatCode>
                <c:ptCount val="11"/>
                <c:pt idx="0">
                  <c:v>-2443.1270000000004</c:v>
                </c:pt>
                <c:pt idx="1">
                  <c:v>-2712.6220000000012</c:v>
                </c:pt>
                <c:pt idx="2">
                  <c:v>-9588.1969999999983</c:v>
                </c:pt>
                <c:pt idx="3">
                  <c:v>-8336.9989999999998</c:v>
                </c:pt>
                <c:pt idx="4">
                  <c:v>-10179.616000000002</c:v>
                </c:pt>
                <c:pt idx="5">
                  <c:v>-4534.2340000000004</c:v>
                </c:pt>
                <c:pt idx="6">
                  <c:v>-8755.7459999999974</c:v>
                </c:pt>
                <c:pt idx="7">
                  <c:v>-16628.001</c:v>
                </c:pt>
                <c:pt idx="8">
                  <c:v>-14923.821</c:v>
                </c:pt>
                <c:pt idx="9">
                  <c:v>-8216.9210000000021</c:v>
                </c:pt>
                <c:pt idx="10">
                  <c:v>-5734</c:v>
                </c:pt>
              </c:numCache>
            </c:numRef>
          </c:val>
          <c:smooth val="0"/>
        </c:ser>
        <c:ser>
          <c:idx val="3"/>
          <c:order val="3"/>
          <c:tx>
            <c:strRef>
              <c:f>'נתונים ג''-17'!$E$1</c:f>
              <c:strCache>
                <c:ptCount val="1"/>
                <c:pt idx="0">
                  <c:v>יבוא הון נטו (+) ללא נכסי רזרבה</c:v>
                </c:pt>
              </c:strCache>
            </c:strRef>
          </c:tx>
          <c:marker>
            <c:symbol val="none"/>
          </c:marker>
          <c:cat>
            <c:numRef>
              <c:f>'נתונים ג''-17'!$A$5:$A$15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ג''-17'!$E$5:$E$15</c:f>
              <c:numCache>
                <c:formatCode>_ * #,##0_ ;_ * \-#,##0_ ;_ * "-"??_ ;_ @_ </c:formatCode>
                <c:ptCount val="11"/>
                <c:pt idx="0">
                  <c:v>-4121.2580000000016</c:v>
                </c:pt>
                <c:pt idx="1">
                  <c:v>11458.093999999999</c:v>
                </c:pt>
                <c:pt idx="2">
                  <c:v>7053.0430000000033</c:v>
                </c:pt>
                <c:pt idx="3">
                  <c:v>3575.4449999999997</c:v>
                </c:pt>
                <c:pt idx="4">
                  <c:v>-5645.2710000000015</c:v>
                </c:pt>
                <c:pt idx="5">
                  <c:v>-4713.9639999999999</c:v>
                </c:pt>
                <c:pt idx="6">
                  <c:v>-4398.7049999999963</c:v>
                </c:pt>
                <c:pt idx="7">
                  <c:v>-9232.4639999999999</c:v>
                </c:pt>
                <c:pt idx="8">
                  <c:v>-7594.241</c:v>
                </c:pt>
                <c:pt idx="9">
                  <c:v>312.00799999999799</c:v>
                </c:pt>
                <c:pt idx="10">
                  <c:v>2346</c:v>
                </c:pt>
              </c:numCache>
            </c:numRef>
          </c:val>
          <c:smooth val="0"/>
        </c:ser>
        <c:dLbls>
          <c:showLegendKey val="0"/>
          <c:showVal val="0"/>
          <c:showCatName val="0"/>
          <c:showSerName val="0"/>
          <c:showPercent val="0"/>
          <c:showBubbleSize val="0"/>
        </c:dLbls>
        <c:marker val="1"/>
        <c:smooth val="0"/>
        <c:axId val="263917952"/>
        <c:axId val="263919488"/>
      </c:lineChart>
      <c:catAx>
        <c:axId val="263917952"/>
        <c:scaling>
          <c:orientation val="minMax"/>
        </c:scaling>
        <c:delete val="0"/>
        <c:axPos val="b"/>
        <c:numFmt formatCode="General" sourceLinked="1"/>
        <c:majorTickMark val="none"/>
        <c:minorTickMark val="none"/>
        <c:tickLblPos val="low"/>
        <c:spPr>
          <a:ln>
            <a:noFill/>
          </a:ln>
        </c:spPr>
        <c:txPr>
          <a:bodyPr rot="-2040000" vert="horz"/>
          <a:lstStyle/>
          <a:p>
            <a:pPr>
              <a:defRPr sz="900" b="0" i="0" u="none" strike="noStrike" baseline="0">
                <a:solidFill>
                  <a:srgbClr val="000000"/>
                </a:solidFill>
                <a:latin typeface="David" panose="020E0502060401010101" pitchFamily="34" charset="-79"/>
                <a:ea typeface="Arial"/>
                <a:cs typeface="David" panose="020E0502060401010101" pitchFamily="34" charset="-79"/>
              </a:defRPr>
            </a:pPr>
            <a:endParaRPr lang="en-US"/>
          </a:p>
        </c:txPr>
        <c:crossAx val="263919488"/>
        <c:crosses val="autoZero"/>
        <c:auto val="1"/>
        <c:lblAlgn val="ctr"/>
        <c:lblOffset val="100"/>
        <c:noMultiLvlLbl val="0"/>
      </c:catAx>
      <c:valAx>
        <c:axId val="263919488"/>
        <c:scaling>
          <c:orientation val="minMax"/>
          <c:max val="30000"/>
          <c:min val="-30000"/>
        </c:scaling>
        <c:delete val="0"/>
        <c:axPos val="l"/>
        <c:majorGridlines>
          <c:spPr>
            <a:ln w="6350">
              <a:solidFill>
                <a:schemeClr val="bg1">
                  <a:lumMod val="75000"/>
                </a:schemeClr>
              </a:solidFill>
              <a:prstDash val="dash"/>
            </a:ln>
          </c:spPr>
        </c:majorGridlines>
        <c:title>
          <c:tx>
            <c:rich>
              <a:bodyPr rot="0" vert="horz"/>
              <a:lstStyle/>
              <a:p>
                <a:pPr algn="ctr">
                  <a:defRPr sz="900" b="0" i="0" u="none" strike="noStrike" baseline="0">
                    <a:solidFill>
                      <a:srgbClr val="000000"/>
                    </a:solidFill>
                    <a:latin typeface="David" panose="020E0502060401010101" pitchFamily="34" charset="-79"/>
                    <a:ea typeface="Arial"/>
                    <a:cs typeface="David" panose="020E0502060401010101" pitchFamily="34" charset="-79"/>
                  </a:defRPr>
                </a:pPr>
                <a:r>
                  <a:rPr lang="he-IL" sz="900" b="0">
                    <a:latin typeface="David" panose="020E0502060401010101" pitchFamily="34" charset="-79"/>
                    <a:cs typeface="David" panose="020E0502060401010101" pitchFamily="34" charset="-79"/>
                  </a:rPr>
                  <a:t>מיליארדי דולרים</a:t>
                </a:r>
              </a:p>
            </c:rich>
          </c:tx>
          <c:layout>
            <c:manualLayout>
              <c:xMode val="edge"/>
              <c:yMode val="edge"/>
              <c:x val="2.7231412259361163E-3"/>
              <c:y val="0.10073742210993693"/>
            </c:manualLayout>
          </c:layout>
          <c:overlay val="0"/>
        </c:title>
        <c:numFmt formatCode="General" sourceLinked="0"/>
        <c:majorTickMark val="none"/>
        <c:minorTickMark val="none"/>
        <c:tickLblPos val="nextTo"/>
        <c:spPr>
          <a:ln>
            <a:noFill/>
          </a:ln>
        </c:spPr>
        <c:txPr>
          <a:bodyPr rot="0" vert="horz"/>
          <a:lstStyle/>
          <a:p>
            <a:pPr>
              <a:defRPr sz="900" b="0" i="0" u="none" strike="noStrike" baseline="0">
                <a:solidFill>
                  <a:srgbClr val="000000"/>
                </a:solidFill>
                <a:latin typeface="David" panose="020E0502060401010101" pitchFamily="34" charset="-79"/>
                <a:ea typeface="Arial"/>
                <a:cs typeface="David" panose="020E0502060401010101" pitchFamily="34" charset="-79"/>
              </a:defRPr>
            </a:pPr>
            <a:endParaRPr lang="en-US"/>
          </a:p>
        </c:txPr>
        <c:crossAx val="263917952"/>
        <c:crosses val="autoZero"/>
        <c:crossBetween val="between"/>
        <c:majorUnit val="10000"/>
        <c:dispUnits>
          <c:builtInUnit val="thousands"/>
        </c:dispUnits>
      </c:valAx>
      <c:spPr>
        <a:ln>
          <a:noFill/>
        </a:ln>
      </c:spPr>
    </c:plotArea>
    <c:legend>
      <c:legendPos val="l"/>
      <c:layout>
        <c:manualLayout>
          <c:xMode val="edge"/>
          <c:yMode val="edge"/>
          <c:x val="0"/>
          <c:y val="0.80729520130738375"/>
          <c:w val="0.72332291796858728"/>
          <c:h val="0.19270460510617993"/>
        </c:manualLayout>
      </c:layout>
      <c:overlay val="0"/>
      <c:txPr>
        <a:bodyPr/>
        <a:lstStyle/>
        <a:p>
          <a:pPr>
            <a:defRPr sz="900" b="0" i="0" u="none" strike="noStrike" baseline="0">
              <a:solidFill>
                <a:srgbClr val="000000"/>
              </a:solidFill>
              <a:latin typeface="David" panose="020E0502060401010101" pitchFamily="34" charset="-79"/>
              <a:ea typeface="Arial"/>
              <a:cs typeface="David" panose="020E0502060401010101" pitchFamily="34" charset="-79"/>
            </a:defRPr>
          </a:pPr>
          <a:endParaRPr lang="en-US"/>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he-IL" sz="1000" b="1" i="0" baseline="0">
                <a:solidFill>
                  <a:schemeClr val="accent5">
                    <a:lumMod val="50000"/>
                  </a:schemeClr>
                </a:solidFill>
                <a:effectLst/>
                <a:latin typeface="David" panose="020E0502060401010101" pitchFamily="34" charset="-79"/>
                <a:cs typeface="David" panose="020E0502060401010101" pitchFamily="34" charset="-79"/>
              </a:rPr>
              <a:t>זרם ההשקעות הפיננסיות של תושבי חוץ בהון מניות ישראליות התרכז השנה בהון מניות הנסחרות בתל אביב, שלא כמו בשלוש השנים האחרונות</a:t>
            </a:r>
            <a:endParaRPr lang="he-IL" sz="1000" b="1">
              <a:solidFill>
                <a:schemeClr val="accent5">
                  <a:lumMod val="50000"/>
                </a:schemeClr>
              </a:solidFill>
              <a:effectLst/>
              <a:latin typeface="David" panose="020E0502060401010101" pitchFamily="34" charset="-79"/>
              <a:cs typeface="David" panose="020E0502060401010101" pitchFamily="34" charset="-79"/>
            </a:endParaRPr>
          </a:p>
          <a:p>
            <a:pPr>
              <a:defRPr/>
            </a:pPr>
            <a:endParaRPr lang="he-IL" sz="1000" b="0" baseline="0">
              <a:solidFill>
                <a:schemeClr val="accent1"/>
              </a:solidFill>
              <a:latin typeface="David" panose="020E0502060401010101" pitchFamily="34" charset="-79"/>
              <a:cs typeface="David" panose="020E0502060401010101" pitchFamily="34" charset="-79"/>
            </a:endParaRPr>
          </a:p>
          <a:p>
            <a:pPr>
              <a:defRPr/>
            </a:pPr>
            <a:r>
              <a:rPr lang="he-IL" sz="900" b="1" baseline="0">
                <a:solidFill>
                  <a:sysClr val="windowText" lastClr="000000"/>
                </a:solidFill>
                <a:latin typeface="David" panose="020E0502060401010101" pitchFamily="34" charset="-79"/>
                <a:cs typeface="David" panose="020E0502060401010101" pitchFamily="34" charset="-79"/>
              </a:rPr>
              <a:t>איור ג'-18: התפלגות ההשקעות הפיננסיות של תושבי חוץ בהון מניות ישראליות לפי מקום המסחר, </a:t>
            </a:r>
          </a:p>
          <a:p>
            <a:pPr>
              <a:defRPr/>
            </a:pPr>
            <a:r>
              <a:rPr lang="he-IL" sz="900" b="1" baseline="0">
                <a:solidFill>
                  <a:sysClr val="windowText" lastClr="000000"/>
                </a:solidFill>
                <a:latin typeface="David" panose="020E0502060401010101" pitchFamily="34" charset="-79"/>
                <a:cs typeface="David" panose="020E0502060401010101" pitchFamily="34" charset="-79"/>
              </a:rPr>
              <a:t>2007 עד </a:t>
            </a:r>
            <a:r>
              <a:rPr lang="en-US" sz="900" b="1" baseline="0">
                <a:solidFill>
                  <a:sysClr val="windowText" lastClr="000000"/>
                </a:solidFill>
                <a:latin typeface="David" panose="020E0502060401010101" pitchFamily="34" charset="-79"/>
                <a:cs typeface="David" panose="020E0502060401010101" pitchFamily="34" charset="-79"/>
              </a:rPr>
              <a:t>2017</a:t>
            </a:r>
            <a:endParaRPr lang="en-US" sz="900" b="1">
              <a:solidFill>
                <a:sysClr val="windowText" lastClr="000000"/>
              </a:solidFill>
              <a:latin typeface="David" panose="020E0502060401010101" pitchFamily="34" charset="-79"/>
              <a:cs typeface="David" panose="020E0502060401010101" pitchFamily="34" charset="-79"/>
            </a:endParaRPr>
          </a:p>
        </c:rich>
      </c:tx>
      <c:layout>
        <c:manualLayout>
          <c:xMode val="edge"/>
          <c:yMode val="edge"/>
          <c:x val="0.13797944444444443"/>
          <c:y val="0"/>
        </c:manualLayout>
      </c:layout>
      <c:overlay val="0"/>
    </c:title>
    <c:autoTitleDeleted val="0"/>
    <c:plotArea>
      <c:layout>
        <c:manualLayout>
          <c:layoutTarget val="inner"/>
          <c:xMode val="edge"/>
          <c:yMode val="edge"/>
          <c:x val="6.0925077232153929E-2"/>
          <c:y val="0.36863996956973183"/>
          <c:w val="0.91651389162911023"/>
          <c:h val="0.39408610859782139"/>
        </c:manualLayout>
      </c:layout>
      <c:barChart>
        <c:barDir val="col"/>
        <c:grouping val="stacked"/>
        <c:varyColors val="0"/>
        <c:ser>
          <c:idx val="1"/>
          <c:order val="0"/>
          <c:tx>
            <c:strRef>
              <c:f>'נתונים ג''-18'!$C$1</c:f>
              <c:strCache>
                <c:ptCount val="1"/>
                <c:pt idx="0">
                  <c:v>הון מניות ישראליות הנסחרות בחו"ל</c:v>
                </c:pt>
              </c:strCache>
            </c:strRef>
          </c:tx>
          <c:spPr>
            <a:solidFill>
              <a:schemeClr val="accent4"/>
            </a:solidFill>
          </c:spPr>
          <c:invertIfNegative val="0"/>
          <c:cat>
            <c:numRef>
              <c:f>'נתונים ג''-18'!$A$5:$A$15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ג''-18'!$C$5:$C$15</c:f>
              <c:numCache>
                <c:formatCode>General</c:formatCode>
                <c:ptCount val="11"/>
                <c:pt idx="0">
                  <c:v>2166</c:v>
                </c:pt>
                <c:pt idx="1">
                  <c:v>3957</c:v>
                </c:pt>
                <c:pt idx="2">
                  <c:v>380</c:v>
                </c:pt>
                <c:pt idx="3">
                  <c:v>183</c:v>
                </c:pt>
                <c:pt idx="4">
                  <c:v>-1396</c:v>
                </c:pt>
                <c:pt idx="5">
                  <c:v>-123</c:v>
                </c:pt>
                <c:pt idx="6">
                  <c:v>1135</c:v>
                </c:pt>
                <c:pt idx="7">
                  <c:v>2403</c:v>
                </c:pt>
                <c:pt idx="8">
                  <c:v>2835</c:v>
                </c:pt>
                <c:pt idx="9">
                  <c:v>3966</c:v>
                </c:pt>
                <c:pt idx="10">
                  <c:v>-155</c:v>
                </c:pt>
              </c:numCache>
            </c:numRef>
          </c:val>
        </c:ser>
        <c:ser>
          <c:idx val="0"/>
          <c:order val="1"/>
          <c:tx>
            <c:strRef>
              <c:f>'נתונים ג''-18'!$B$1</c:f>
              <c:strCache>
                <c:ptCount val="1"/>
                <c:pt idx="0">
                  <c:v>הון מניות ישראליות הנסחרות בתל אביב</c:v>
                </c:pt>
              </c:strCache>
            </c:strRef>
          </c:tx>
          <c:spPr>
            <a:solidFill>
              <a:schemeClr val="accent5">
                <a:lumMod val="75000"/>
              </a:schemeClr>
            </a:solidFill>
          </c:spPr>
          <c:invertIfNegative val="0"/>
          <c:cat>
            <c:numRef>
              <c:f>'נתונים ג''-18'!$A$5:$A$15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ג''-18'!$B$5:$B$15</c:f>
              <c:numCache>
                <c:formatCode>General</c:formatCode>
                <c:ptCount val="11"/>
                <c:pt idx="0">
                  <c:v>1454</c:v>
                </c:pt>
                <c:pt idx="1">
                  <c:v>-1804</c:v>
                </c:pt>
                <c:pt idx="2">
                  <c:v>1742</c:v>
                </c:pt>
                <c:pt idx="3">
                  <c:v>-805</c:v>
                </c:pt>
                <c:pt idx="4">
                  <c:v>663</c:v>
                </c:pt>
                <c:pt idx="5">
                  <c:v>413</c:v>
                </c:pt>
                <c:pt idx="6">
                  <c:v>1577</c:v>
                </c:pt>
                <c:pt idx="7">
                  <c:v>1197</c:v>
                </c:pt>
                <c:pt idx="8">
                  <c:v>1686</c:v>
                </c:pt>
                <c:pt idx="9">
                  <c:v>-409</c:v>
                </c:pt>
                <c:pt idx="10">
                  <c:v>1539</c:v>
                </c:pt>
              </c:numCache>
            </c:numRef>
          </c:val>
        </c:ser>
        <c:dLbls>
          <c:showLegendKey val="0"/>
          <c:showVal val="0"/>
          <c:showCatName val="0"/>
          <c:showSerName val="0"/>
          <c:showPercent val="0"/>
          <c:showBubbleSize val="0"/>
        </c:dLbls>
        <c:gapWidth val="100"/>
        <c:overlap val="100"/>
        <c:axId val="264160000"/>
        <c:axId val="264149248"/>
      </c:barChart>
      <c:valAx>
        <c:axId val="264149248"/>
        <c:scaling>
          <c:orientation val="minMax"/>
        </c:scaling>
        <c:delete val="0"/>
        <c:axPos val="l"/>
        <c:majorGridlines>
          <c:spPr>
            <a:ln w="6350">
              <a:solidFill>
                <a:schemeClr val="bg1">
                  <a:lumMod val="75000"/>
                </a:schemeClr>
              </a:solidFill>
              <a:prstDash val="dash"/>
            </a:ln>
          </c:spPr>
        </c:majorGridlines>
        <c:title>
          <c:tx>
            <c:rich>
              <a:bodyPr rot="0" vert="horz"/>
              <a:lstStyle/>
              <a:p>
                <a:pPr>
                  <a:defRPr/>
                </a:pPr>
                <a:r>
                  <a:rPr lang="he-IL" sz="900" b="0">
                    <a:latin typeface="David" panose="020E0502060401010101" pitchFamily="34" charset="-79"/>
                    <a:cs typeface="David" panose="020E0502060401010101" pitchFamily="34" charset="-79"/>
                  </a:rPr>
                  <a:t>מיליארדי דולרים</a:t>
                </a:r>
              </a:p>
            </c:rich>
          </c:tx>
          <c:layout>
            <c:manualLayout>
              <c:xMode val="edge"/>
              <c:yMode val="edge"/>
              <c:x val="2.7833889551819645E-5"/>
              <c:y val="0.23711449001854731"/>
            </c:manualLayout>
          </c:layout>
          <c:overlay val="0"/>
        </c:title>
        <c:numFmt formatCode="General" sourceLinked="1"/>
        <c:majorTickMark val="out"/>
        <c:minorTickMark val="none"/>
        <c:tickLblPos val="nextTo"/>
        <c:spPr>
          <a:ln>
            <a:noFill/>
          </a:ln>
        </c:spPr>
        <c:txPr>
          <a:bodyPr/>
          <a:lstStyle/>
          <a:p>
            <a:pPr>
              <a:defRPr sz="900">
                <a:latin typeface="David" panose="020E0502060401010101" pitchFamily="34" charset="-79"/>
                <a:cs typeface="David" panose="020E0502060401010101" pitchFamily="34" charset="-79"/>
              </a:defRPr>
            </a:pPr>
            <a:endParaRPr lang="en-US"/>
          </a:p>
        </c:txPr>
        <c:crossAx val="264160000"/>
        <c:crosses val="autoZero"/>
        <c:crossBetween val="between"/>
        <c:dispUnits>
          <c:builtInUnit val="thousands"/>
          <c:dispUnitsLbl/>
        </c:dispUnits>
      </c:valAx>
      <c:catAx>
        <c:axId val="264160000"/>
        <c:scaling>
          <c:orientation val="minMax"/>
        </c:scaling>
        <c:delete val="0"/>
        <c:axPos val="b"/>
        <c:numFmt formatCode="General" sourceLinked="1"/>
        <c:majorTickMark val="out"/>
        <c:minorTickMark val="none"/>
        <c:tickLblPos val="low"/>
        <c:txPr>
          <a:bodyPr rot="-1920000"/>
          <a:lstStyle/>
          <a:p>
            <a:pPr>
              <a:defRPr sz="900">
                <a:latin typeface="David" panose="020E0502060401010101" pitchFamily="34" charset="-79"/>
                <a:cs typeface="David" panose="020E0502060401010101" pitchFamily="34" charset="-79"/>
              </a:defRPr>
            </a:pPr>
            <a:endParaRPr lang="en-US"/>
          </a:p>
        </c:txPr>
        <c:crossAx val="264149248"/>
        <c:crosses val="autoZero"/>
        <c:auto val="1"/>
        <c:lblAlgn val="ctr"/>
        <c:lblOffset val="100"/>
        <c:noMultiLvlLbl val="0"/>
      </c:catAx>
    </c:plotArea>
    <c:legend>
      <c:legendPos val="b"/>
      <c:layout>
        <c:manualLayout>
          <c:xMode val="edge"/>
          <c:yMode val="edge"/>
          <c:x val="0.16937335166879325"/>
          <c:y val="0.89402713210957685"/>
          <c:w val="0.63851892821753098"/>
          <c:h val="0.1055389393083339"/>
        </c:manualLayout>
      </c:layout>
      <c:overlay val="0"/>
      <c:txPr>
        <a:bodyPr/>
        <a:lstStyle/>
        <a:p>
          <a:pPr>
            <a:defRPr sz="900">
              <a:latin typeface="David" panose="020E0502060401010101" pitchFamily="34" charset="-79"/>
              <a:cs typeface="David" panose="020E0502060401010101" pitchFamily="34" charset="-79"/>
            </a:defRPr>
          </a:pPr>
          <a:endParaRPr lang="en-US"/>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lang="en-US"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איור ג'-</a:t>
            </a:r>
            <a:r>
              <a:rPr lang="en-US" sz="1100" b="1" i="0" u="none" strike="noStrike" kern="1200" baseline="0">
                <a:solidFill>
                  <a:srgbClr val="000000"/>
                </a:solidFill>
                <a:effectLst/>
                <a:latin typeface="David" panose="020E0502060401010101" pitchFamily="34" charset="-79"/>
                <a:ea typeface="Arial"/>
                <a:cs typeface="David" panose="020E0502060401010101" pitchFamily="34" charset="-79"/>
              </a:rPr>
              <a:t>2</a:t>
            </a: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 השפעת שינויי המחיר על יתרת ההשקעות הפיננסיות של תושבי ישראל בהון מניות  ובאג"ח זרות,</a:t>
            </a:r>
            <a:r>
              <a:rPr lang="en-US" sz="1100" b="1" i="0" u="none" strike="noStrike" kern="1200" baseline="0">
                <a:solidFill>
                  <a:srgbClr val="000000"/>
                </a:solidFill>
                <a:effectLst/>
                <a:latin typeface="David" panose="020E0502060401010101" pitchFamily="34" charset="-79"/>
                <a:ea typeface="Arial"/>
                <a:cs typeface="David" panose="020E0502060401010101" pitchFamily="34" charset="-79"/>
              </a:rPr>
              <a:t> 2007</a:t>
            </a: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 עד 2017</a:t>
            </a:r>
            <a:r>
              <a:rPr lang="en-US" sz="1100" b="1" i="0" u="none" strike="noStrike" kern="1200" baseline="0">
                <a:solidFill>
                  <a:srgbClr val="000000"/>
                </a:solidFill>
                <a:effectLst/>
                <a:latin typeface="David" panose="020E0502060401010101" pitchFamily="34" charset="-79"/>
                <a:ea typeface="Arial"/>
                <a:cs typeface="David" panose="020E0502060401010101" pitchFamily="34" charset="-79"/>
              </a:rPr>
              <a:t> </a:t>
            </a:r>
          </a:p>
        </c:rich>
      </c:tx>
      <c:layout>
        <c:manualLayout>
          <c:xMode val="edge"/>
          <c:yMode val="edge"/>
          <c:x val="0.11968138888888889"/>
          <c:y val="3.8611085436115467E-3"/>
        </c:manualLayout>
      </c:layout>
      <c:overlay val="0"/>
    </c:title>
    <c:autoTitleDeleted val="0"/>
    <c:plotArea>
      <c:layout>
        <c:manualLayout>
          <c:layoutTarget val="inner"/>
          <c:xMode val="edge"/>
          <c:yMode val="edge"/>
          <c:x val="7.2742777777777781E-2"/>
          <c:y val="0.21722301587301587"/>
          <c:w val="0.88052666666666668"/>
          <c:h val="0.38519518131681912"/>
        </c:manualLayout>
      </c:layout>
      <c:barChart>
        <c:barDir val="col"/>
        <c:grouping val="stacked"/>
        <c:varyColors val="0"/>
        <c:ser>
          <c:idx val="0"/>
          <c:order val="0"/>
          <c:tx>
            <c:strRef>
              <c:f>'נתונים ג''-2'!$B$1</c:f>
              <c:strCache>
                <c:ptCount val="1"/>
                <c:pt idx="0">
                  <c:v>השפעת שינויי המחיר על יתרת הון המניות</c:v>
                </c:pt>
              </c:strCache>
            </c:strRef>
          </c:tx>
          <c:spPr>
            <a:solidFill>
              <a:schemeClr val="accent5">
                <a:lumMod val="75000"/>
              </a:schemeClr>
            </a:solidFill>
          </c:spPr>
          <c:invertIfNegative val="0"/>
          <c:cat>
            <c:numRef>
              <c:f>'נתונים ג''-2'!$A$5:$A$15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ג''-2'!$B$5:$B$15</c:f>
              <c:numCache>
                <c:formatCode>#,##0</c:formatCode>
                <c:ptCount val="11"/>
                <c:pt idx="0">
                  <c:v>1733.35</c:v>
                </c:pt>
                <c:pt idx="1">
                  <c:v>-7686.3940000000002</c:v>
                </c:pt>
                <c:pt idx="2">
                  <c:v>5821.9070000000002</c:v>
                </c:pt>
                <c:pt idx="3">
                  <c:v>3040.6590000000001</c:v>
                </c:pt>
                <c:pt idx="4">
                  <c:v>-3946.875</c:v>
                </c:pt>
                <c:pt idx="5">
                  <c:v>4483.5150000000003</c:v>
                </c:pt>
                <c:pt idx="6">
                  <c:v>8515.9879999999994</c:v>
                </c:pt>
                <c:pt idx="7">
                  <c:v>1259.7360000000001</c:v>
                </c:pt>
                <c:pt idx="8">
                  <c:v>-1542.7739999999999</c:v>
                </c:pt>
                <c:pt idx="9">
                  <c:v>2210.7159999999999</c:v>
                </c:pt>
                <c:pt idx="10">
                  <c:v>12730.255000000001</c:v>
                </c:pt>
              </c:numCache>
            </c:numRef>
          </c:val>
        </c:ser>
        <c:ser>
          <c:idx val="1"/>
          <c:order val="1"/>
          <c:tx>
            <c:strRef>
              <c:f>'נתונים ג''-2'!$C$1</c:f>
              <c:strCache>
                <c:ptCount val="1"/>
                <c:pt idx="0">
                  <c:v>השפעת שינויי המחיר על יתרת האג"ח</c:v>
                </c:pt>
              </c:strCache>
            </c:strRef>
          </c:tx>
          <c:spPr>
            <a:solidFill>
              <a:schemeClr val="accent3"/>
            </a:solidFill>
            <a:ln>
              <a:noFill/>
            </a:ln>
          </c:spPr>
          <c:invertIfNegative val="0"/>
          <c:cat>
            <c:numRef>
              <c:f>'נתונים ג''-2'!$A$5:$A$15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ג''-2'!$C$5:$C$15</c:f>
              <c:numCache>
                <c:formatCode>#,##0</c:formatCode>
                <c:ptCount val="11"/>
                <c:pt idx="0">
                  <c:v>639.67499999999995</c:v>
                </c:pt>
                <c:pt idx="1">
                  <c:v>-3811.8530000000001</c:v>
                </c:pt>
                <c:pt idx="2">
                  <c:v>2395.5079999999998</c:v>
                </c:pt>
                <c:pt idx="3">
                  <c:v>2354.1779999999999</c:v>
                </c:pt>
                <c:pt idx="4">
                  <c:v>159.73099999999999</c:v>
                </c:pt>
                <c:pt idx="5">
                  <c:v>1976.0719999999999</c:v>
                </c:pt>
                <c:pt idx="6">
                  <c:v>380.62099999999998</c:v>
                </c:pt>
                <c:pt idx="7">
                  <c:v>-314.39100000000002</c:v>
                </c:pt>
                <c:pt idx="8">
                  <c:v>-194.947</c:v>
                </c:pt>
                <c:pt idx="9">
                  <c:v>1623.848</c:v>
                </c:pt>
                <c:pt idx="10">
                  <c:v>2159</c:v>
                </c:pt>
              </c:numCache>
            </c:numRef>
          </c:val>
        </c:ser>
        <c:dLbls>
          <c:showLegendKey val="0"/>
          <c:showVal val="0"/>
          <c:showCatName val="0"/>
          <c:showSerName val="0"/>
          <c:showPercent val="0"/>
          <c:showBubbleSize val="0"/>
        </c:dLbls>
        <c:gapWidth val="150"/>
        <c:overlap val="100"/>
        <c:axId val="200333568"/>
        <c:axId val="200335744"/>
      </c:barChart>
      <c:lineChart>
        <c:grouping val="standard"/>
        <c:varyColors val="0"/>
        <c:ser>
          <c:idx val="2"/>
          <c:order val="2"/>
          <c:tx>
            <c:strRef>
              <c:f>'נתונים ג''-2'!$D$1</c:f>
              <c:strCache>
                <c:ptCount val="1"/>
                <c:pt idx="0">
                  <c:v>השינוי ביתרת ההשקעות הפיננסיות של תושבי ישראל בניירות ערך זרים</c:v>
                </c:pt>
              </c:strCache>
            </c:strRef>
          </c:tx>
          <c:spPr>
            <a:ln>
              <a:noFill/>
            </a:ln>
          </c:spPr>
          <c:marker>
            <c:symbol val="diamond"/>
            <c:size val="7"/>
            <c:spPr>
              <a:solidFill>
                <a:schemeClr val="tx1"/>
              </a:solidFill>
              <a:ln>
                <a:noFill/>
              </a:ln>
            </c:spPr>
          </c:marker>
          <c:cat>
            <c:numRef>
              <c:f>'נתונים ג''-2'!$A$5:$A$15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ג''-2'!$D$5:$D$15</c:f>
              <c:numCache>
                <c:formatCode>_ * #,##0_ ;_ * \-#,##0_ ;_ * "-"??_ ;_ @_ </c:formatCode>
                <c:ptCount val="11"/>
                <c:pt idx="0">
                  <c:v>6727.1699999999983</c:v>
                </c:pt>
                <c:pt idx="1">
                  <c:v>-8690.114999999998</c:v>
                </c:pt>
                <c:pt idx="2">
                  <c:v>16024.370000000003</c:v>
                </c:pt>
                <c:pt idx="3">
                  <c:v>12822.115999999995</c:v>
                </c:pt>
                <c:pt idx="4">
                  <c:v>125.13900000000285</c:v>
                </c:pt>
                <c:pt idx="5">
                  <c:v>13761.21</c:v>
                </c:pt>
                <c:pt idx="6">
                  <c:v>19393.191000000006</c:v>
                </c:pt>
                <c:pt idx="7">
                  <c:v>10653.589999999997</c:v>
                </c:pt>
                <c:pt idx="8">
                  <c:v>7928.6389999999956</c:v>
                </c:pt>
                <c:pt idx="9">
                  <c:v>5126.6389999999956</c:v>
                </c:pt>
                <c:pt idx="10">
                  <c:v>23541.448999999993</c:v>
                </c:pt>
              </c:numCache>
            </c:numRef>
          </c:val>
          <c:smooth val="0"/>
        </c:ser>
        <c:dLbls>
          <c:showLegendKey val="0"/>
          <c:showVal val="0"/>
          <c:showCatName val="0"/>
          <c:showSerName val="0"/>
          <c:showPercent val="0"/>
          <c:showBubbleSize val="0"/>
        </c:dLbls>
        <c:marker val="1"/>
        <c:smooth val="0"/>
        <c:axId val="200333568"/>
        <c:axId val="200335744"/>
      </c:lineChart>
      <c:catAx>
        <c:axId val="200333568"/>
        <c:scaling>
          <c:orientation val="minMax"/>
        </c:scaling>
        <c:delete val="0"/>
        <c:axPos val="b"/>
        <c:numFmt formatCode="0" sourceLinked="1"/>
        <c:majorTickMark val="none"/>
        <c:minorTickMark val="none"/>
        <c:tickLblPos val="low"/>
        <c:spPr>
          <a:ln>
            <a:noFill/>
          </a:ln>
        </c:spPr>
        <c:txPr>
          <a:bodyPr rot="-2760000"/>
          <a:lstStyle/>
          <a:p>
            <a:pPr algn="ctr">
              <a:defRPr lang="he-IL" sz="900" b="0" i="0" u="none" strike="noStrike" kern="1200" baseline="0">
                <a:solidFill>
                  <a:srgbClr val="000000"/>
                </a:solidFill>
                <a:latin typeface="David" panose="020E0502060401010101" pitchFamily="34" charset="-79"/>
                <a:ea typeface="David"/>
                <a:cs typeface="David" panose="020E0502060401010101" pitchFamily="34" charset="-79"/>
              </a:defRPr>
            </a:pPr>
            <a:endParaRPr lang="en-US"/>
          </a:p>
        </c:txPr>
        <c:crossAx val="200335744"/>
        <c:crosses val="autoZero"/>
        <c:auto val="1"/>
        <c:lblAlgn val="ctr"/>
        <c:lblOffset val="100"/>
        <c:noMultiLvlLbl val="0"/>
      </c:catAx>
      <c:valAx>
        <c:axId val="200335744"/>
        <c:scaling>
          <c:orientation val="minMax"/>
        </c:scaling>
        <c:delete val="0"/>
        <c:axPos val="l"/>
        <c:majorGridlines>
          <c:spPr>
            <a:ln w="6350">
              <a:solidFill>
                <a:schemeClr val="bg1">
                  <a:lumMod val="75000"/>
                </a:schemeClr>
              </a:solidFill>
              <a:prstDash val="dash"/>
            </a:ln>
          </c:spPr>
        </c:majorGridlines>
        <c:title>
          <c:tx>
            <c:rich>
              <a:bodyPr rot="0" vert="horz"/>
              <a:lstStyle/>
              <a:p>
                <a:pPr rtl="1">
                  <a:defRPr sz="900" b="0">
                    <a:latin typeface="David" panose="020E0502060401010101" pitchFamily="34" charset="-79"/>
                    <a:cs typeface="David" panose="020E0502060401010101" pitchFamily="34" charset="-79"/>
                  </a:defRPr>
                </a:pPr>
                <a:r>
                  <a:rPr lang="he-IL" sz="900" b="0">
                    <a:latin typeface="David" panose="020E0502060401010101" pitchFamily="34" charset="-79"/>
                    <a:cs typeface="David" panose="020E0502060401010101" pitchFamily="34" charset="-79"/>
                  </a:rPr>
                  <a:t>מיליארדי</a:t>
                </a:r>
                <a:r>
                  <a:rPr lang="he-IL" sz="900" b="0" baseline="0">
                    <a:latin typeface="David" panose="020E0502060401010101" pitchFamily="34" charset="-79"/>
                    <a:cs typeface="David" panose="020E0502060401010101" pitchFamily="34" charset="-79"/>
                  </a:rPr>
                  <a:t> דולרים</a:t>
                </a:r>
                <a:endParaRPr lang="en-US" sz="900" b="0">
                  <a:latin typeface="David" panose="020E0502060401010101" pitchFamily="34" charset="-79"/>
                  <a:cs typeface="David" panose="020E0502060401010101" pitchFamily="34" charset="-79"/>
                </a:endParaRPr>
              </a:p>
            </c:rich>
          </c:tx>
          <c:layout>
            <c:manualLayout>
              <c:xMode val="edge"/>
              <c:yMode val="edge"/>
              <c:x val="1.3280555555555556E-3"/>
              <c:y val="8.995238095238095E-2"/>
            </c:manualLayout>
          </c:layout>
          <c:overlay val="0"/>
        </c:title>
        <c:numFmt formatCode="#,##0" sourceLinked="1"/>
        <c:majorTickMark val="none"/>
        <c:minorTickMark val="none"/>
        <c:tickLblPos val="nextTo"/>
        <c:spPr>
          <a:ln>
            <a:noFill/>
          </a:ln>
        </c:spPr>
        <c:txPr>
          <a:bodyPr/>
          <a:lstStyle/>
          <a:p>
            <a:pPr>
              <a:defRPr sz="900" b="0">
                <a:latin typeface="David" panose="020E0502060401010101" pitchFamily="34" charset="-79"/>
                <a:cs typeface="David" panose="020E0502060401010101" pitchFamily="34" charset="-79"/>
              </a:defRPr>
            </a:pPr>
            <a:endParaRPr lang="en-US"/>
          </a:p>
        </c:txPr>
        <c:crossAx val="200333568"/>
        <c:crosses val="autoZero"/>
        <c:crossBetween val="between"/>
        <c:dispUnits>
          <c:builtInUnit val="thousands"/>
        </c:dispUnits>
      </c:valAx>
      <c:spPr>
        <a:ln>
          <a:noFill/>
        </a:ln>
      </c:spPr>
    </c:plotArea>
    <c:legend>
      <c:legendPos val="b"/>
      <c:legendEntry>
        <c:idx val="1"/>
        <c:txPr>
          <a:bodyPr/>
          <a:lstStyle/>
          <a:p>
            <a:pPr rtl="1">
              <a:defRPr sz="900" b="0">
                <a:latin typeface="David" panose="020E0502060401010101" pitchFamily="34" charset="-79"/>
                <a:cs typeface="David" panose="020E0502060401010101" pitchFamily="34" charset="-79"/>
              </a:defRPr>
            </a:pPr>
            <a:endParaRPr lang="en-US"/>
          </a:p>
        </c:txPr>
      </c:legendEntry>
      <c:layout>
        <c:manualLayout>
          <c:xMode val="edge"/>
          <c:yMode val="edge"/>
          <c:x val="3.5277777777777777E-3"/>
          <c:y val="0.71679986854402233"/>
          <c:w val="0.87504583333333341"/>
          <c:h val="0.19972558564665044"/>
        </c:manualLayout>
      </c:layout>
      <c:overlay val="0"/>
      <c:spPr>
        <a:ln>
          <a:noFill/>
        </a:ln>
      </c:spPr>
      <c:txPr>
        <a:bodyPr/>
        <a:lstStyle/>
        <a:p>
          <a:pPr>
            <a:defRPr sz="900" b="0">
              <a:latin typeface="David" panose="020E0502060401010101" pitchFamily="34" charset="-79"/>
              <a:cs typeface="David" panose="020E0502060401010101" pitchFamily="34" charset="-79"/>
            </a:defRPr>
          </a:pPr>
          <a:endParaRPr lang="en-US"/>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1">
              <a:defRPr/>
            </a:pPr>
            <a:r>
              <a:rPr lang="he-IL" sz="1000" b="1" i="0" baseline="0">
                <a:solidFill>
                  <a:schemeClr val="accent5">
                    <a:lumMod val="50000"/>
                  </a:schemeClr>
                </a:solidFill>
                <a:effectLst/>
                <a:latin typeface="David" panose="020E0502060401010101" pitchFamily="34" charset="-79"/>
                <a:cs typeface="David" panose="020E0502060401010101" pitchFamily="34" charset="-79"/>
              </a:rPr>
              <a:t>זרם ההשקעות של תושבי חוץ באג"ח</a:t>
            </a:r>
            <a:r>
              <a:rPr lang="en-US" sz="1000" b="1" i="0" baseline="0">
                <a:solidFill>
                  <a:schemeClr val="accent5">
                    <a:lumMod val="50000"/>
                  </a:schemeClr>
                </a:solidFill>
                <a:effectLst/>
                <a:latin typeface="David" panose="020E0502060401010101" pitchFamily="34" charset="-79"/>
                <a:cs typeface="David" panose="020E0502060401010101" pitchFamily="34" charset="-79"/>
              </a:rPr>
              <a:t> </a:t>
            </a:r>
            <a:r>
              <a:rPr lang="he-IL" sz="1000" b="1" i="0" baseline="0">
                <a:solidFill>
                  <a:schemeClr val="accent5">
                    <a:lumMod val="50000"/>
                  </a:schemeClr>
                </a:solidFill>
                <a:effectLst/>
                <a:latin typeface="David" panose="020E0502060401010101" pitchFamily="34" charset="-79"/>
                <a:cs typeface="David" panose="020E0502060401010101" pitchFamily="34" charset="-79"/>
              </a:rPr>
              <a:t>הממשלתיות הישראליות הנסחרות בחו"ל בשנת 2017 היה גבוה מזרם זה בשנים האחרונות</a:t>
            </a:r>
          </a:p>
          <a:p>
            <a:pPr rtl="1">
              <a:defRPr/>
            </a:pPr>
            <a:endParaRPr lang="he-IL" sz="1100" b="0" baseline="0">
              <a:solidFill>
                <a:schemeClr val="accent1"/>
              </a:solidFill>
              <a:latin typeface="David" panose="020E0502060401010101" pitchFamily="34" charset="-79"/>
              <a:cs typeface="David" panose="020E0502060401010101" pitchFamily="34" charset="-79"/>
            </a:endParaRPr>
          </a:p>
          <a:p>
            <a:pPr rtl="1">
              <a:defRPr/>
            </a:pPr>
            <a:r>
              <a:rPr lang="he-IL" sz="900" b="1" baseline="0">
                <a:solidFill>
                  <a:sysClr val="windowText" lastClr="000000"/>
                </a:solidFill>
                <a:latin typeface="David" panose="020E0502060401010101" pitchFamily="34" charset="-79"/>
                <a:cs typeface="David" panose="020E0502060401010101" pitchFamily="34" charset="-79"/>
              </a:rPr>
              <a:t>איור ג'-19: </a:t>
            </a:r>
            <a:r>
              <a:rPr lang="he-IL" sz="900" b="1" i="0" u="none" strike="noStrike" kern="1200" baseline="0">
                <a:solidFill>
                  <a:sysClr val="windowText" lastClr="000000"/>
                </a:solidFill>
                <a:effectLst/>
                <a:latin typeface="David" panose="020E0502060401010101" pitchFamily="34" charset="-79"/>
                <a:ea typeface="+mn-ea"/>
                <a:cs typeface="David" panose="020E0502060401010101" pitchFamily="34" charset="-79"/>
              </a:rPr>
              <a:t>התפלגות ההשקעות הפיננסיות של תושבי חוץ באג"ח ממשלתיות ישראליות לפי מקום המסחר, </a:t>
            </a:r>
          </a:p>
          <a:p>
            <a:pPr rtl="1">
              <a:defRPr/>
            </a:pPr>
            <a:r>
              <a:rPr lang="he-IL" sz="900" b="1" i="0" u="none" strike="noStrike" kern="1200" baseline="0">
                <a:solidFill>
                  <a:sysClr val="windowText" lastClr="000000"/>
                </a:solidFill>
                <a:effectLst/>
                <a:latin typeface="David" panose="020E0502060401010101" pitchFamily="34" charset="-79"/>
                <a:ea typeface="+mn-ea"/>
                <a:cs typeface="David" panose="020E0502060401010101" pitchFamily="34" charset="-79"/>
              </a:rPr>
              <a:t>2007 עד 2017</a:t>
            </a:r>
          </a:p>
        </c:rich>
      </c:tx>
      <c:layout>
        <c:manualLayout>
          <c:xMode val="edge"/>
          <c:yMode val="edge"/>
          <c:x val="0.12375527606997247"/>
          <c:y val="9.8881335673261083E-5"/>
        </c:manualLayout>
      </c:layout>
      <c:overlay val="0"/>
    </c:title>
    <c:autoTitleDeleted val="0"/>
    <c:plotArea>
      <c:layout>
        <c:manualLayout>
          <c:layoutTarget val="inner"/>
          <c:xMode val="edge"/>
          <c:yMode val="edge"/>
          <c:x val="9.7269093739501433E-2"/>
          <c:y val="0.38874643384462892"/>
          <c:w val="0.85672786193528938"/>
          <c:h val="0.37658442508216045"/>
        </c:manualLayout>
      </c:layout>
      <c:barChart>
        <c:barDir val="col"/>
        <c:grouping val="stacked"/>
        <c:varyColors val="0"/>
        <c:ser>
          <c:idx val="0"/>
          <c:order val="0"/>
          <c:tx>
            <c:strRef>
              <c:f>'נתונים ג''-19'!$B$1</c:f>
              <c:strCache>
                <c:ptCount val="1"/>
                <c:pt idx="0">
                  <c:v>אג"ח ממשלתיות ישראליות הנסחרות בחו"ל</c:v>
                </c:pt>
              </c:strCache>
            </c:strRef>
          </c:tx>
          <c:spPr>
            <a:solidFill>
              <a:schemeClr val="accent3"/>
            </a:solidFill>
          </c:spPr>
          <c:invertIfNegative val="0"/>
          <c:cat>
            <c:numRef>
              <c:f>'נתונים ג''-19'!$A$5:$A$15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ג''-19'!$B$5:$B$15</c:f>
              <c:numCache>
                <c:formatCode>#,##0</c:formatCode>
                <c:ptCount val="11"/>
                <c:pt idx="0">
                  <c:v>-955.9939999999998</c:v>
                </c:pt>
                <c:pt idx="1">
                  <c:v>-673.45399999999972</c:v>
                </c:pt>
                <c:pt idx="2">
                  <c:v>-43.076999999999998</c:v>
                </c:pt>
                <c:pt idx="3">
                  <c:v>210.54100000000108</c:v>
                </c:pt>
                <c:pt idx="4">
                  <c:v>-187.00800000000072</c:v>
                </c:pt>
                <c:pt idx="5">
                  <c:v>-51.075999999999567</c:v>
                </c:pt>
                <c:pt idx="6">
                  <c:v>711.98800000000006</c:v>
                </c:pt>
                <c:pt idx="7">
                  <c:v>-455.471</c:v>
                </c:pt>
                <c:pt idx="8">
                  <c:v>-892.06999999999982</c:v>
                </c:pt>
                <c:pt idx="9">
                  <c:v>374.94299999999998</c:v>
                </c:pt>
                <c:pt idx="10">
                  <c:v>1239</c:v>
                </c:pt>
              </c:numCache>
            </c:numRef>
          </c:val>
        </c:ser>
        <c:ser>
          <c:idx val="1"/>
          <c:order val="1"/>
          <c:tx>
            <c:strRef>
              <c:f>'נתונים ג''-19'!$C$1</c:f>
              <c:strCache>
                <c:ptCount val="1"/>
                <c:pt idx="0">
                  <c:v>אג"ח ממשלתיות ישראליות ומק"ם הנסחרים בתל אביב</c:v>
                </c:pt>
              </c:strCache>
            </c:strRef>
          </c:tx>
          <c:spPr>
            <a:solidFill>
              <a:schemeClr val="accent5"/>
            </a:solidFill>
          </c:spPr>
          <c:invertIfNegative val="0"/>
          <c:cat>
            <c:numRef>
              <c:f>'נתונים ג''-19'!$A$5:$A$15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ג''-19'!$C$5:$C$15</c:f>
              <c:numCache>
                <c:formatCode>#,##0</c:formatCode>
                <c:ptCount val="11"/>
                <c:pt idx="0">
                  <c:v>-515.93600000000004</c:v>
                </c:pt>
                <c:pt idx="1">
                  <c:v>-1497.703</c:v>
                </c:pt>
                <c:pt idx="2">
                  <c:v>1692.521</c:v>
                </c:pt>
                <c:pt idx="3">
                  <c:v>9796.11</c:v>
                </c:pt>
                <c:pt idx="4">
                  <c:v>-3071.8539999999998</c:v>
                </c:pt>
                <c:pt idx="5">
                  <c:v>-3859.26</c:v>
                </c:pt>
                <c:pt idx="6">
                  <c:v>-2375.8980000000001</c:v>
                </c:pt>
                <c:pt idx="7">
                  <c:v>3544.518</c:v>
                </c:pt>
                <c:pt idx="8">
                  <c:v>-649.11</c:v>
                </c:pt>
                <c:pt idx="9">
                  <c:v>-68.05</c:v>
                </c:pt>
                <c:pt idx="10">
                  <c:v>1188</c:v>
                </c:pt>
              </c:numCache>
            </c:numRef>
          </c:val>
        </c:ser>
        <c:dLbls>
          <c:showLegendKey val="0"/>
          <c:showVal val="0"/>
          <c:showCatName val="0"/>
          <c:showSerName val="0"/>
          <c:showPercent val="0"/>
          <c:showBubbleSize val="0"/>
        </c:dLbls>
        <c:gapWidth val="100"/>
        <c:overlap val="100"/>
        <c:axId val="264356608"/>
        <c:axId val="264349952"/>
      </c:barChart>
      <c:valAx>
        <c:axId val="264349952"/>
        <c:scaling>
          <c:orientation val="minMax"/>
          <c:max val="10000"/>
        </c:scaling>
        <c:delete val="0"/>
        <c:axPos val="l"/>
        <c:majorGridlines>
          <c:spPr>
            <a:ln w="6350">
              <a:solidFill>
                <a:schemeClr val="bg1">
                  <a:lumMod val="75000"/>
                </a:schemeClr>
              </a:solidFill>
              <a:prstDash val="dash"/>
            </a:ln>
          </c:spPr>
        </c:majorGridlines>
        <c:title>
          <c:tx>
            <c:rich>
              <a:bodyPr rot="0" vert="horz"/>
              <a:lstStyle/>
              <a:p>
                <a:pPr>
                  <a:defRPr/>
                </a:pPr>
                <a:r>
                  <a:rPr lang="he-IL" sz="900" b="0">
                    <a:latin typeface="David" panose="020E0502060401010101" pitchFamily="34" charset="-79"/>
                    <a:cs typeface="David" panose="020E0502060401010101" pitchFamily="34" charset="-79"/>
                  </a:rPr>
                  <a:t>מיליארדי דולרים</a:t>
                </a:r>
              </a:p>
            </c:rich>
          </c:tx>
          <c:layout>
            <c:manualLayout>
              <c:xMode val="edge"/>
              <c:yMode val="edge"/>
              <c:x val="0"/>
              <c:y val="0.26309040562310471"/>
            </c:manualLayout>
          </c:layout>
          <c:overlay val="0"/>
        </c:title>
        <c:numFmt formatCode="#,##0" sourceLinked="1"/>
        <c:majorTickMark val="out"/>
        <c:minorTickMark val="none"/>
        <c:tickLblPos val="nextTo"/>
        <c:spPr>
          <a:ln>
            <a:noFill/>
          </a:ln>
        </c:spPr>
        <c:txPr>
          <a:bodyPr/>
          <a:lstStyle/>
          <a:p>
            <a:pPr>
              <a:defRPr sz="900">
                <a:latin typeface="David" panose="020E0502060401010101" pitchFamily="34" charset="-79"/>
                <a:cs typeface="David" panose="020E0502060401010101" pitchFamily="34" charset="-79"/>
              </a:defRPr>
            </a:pPr>
            <a:endParaRPr lang="en-US"/>
          </a:p>
        </c:txPr>
        <c:crossAx val="264356608"/>
        <c:crosses val="autoZero"/>
        <c:crossBetween val="between"/>
        <c:dispUnits>
          <c:builtInUnit val="thousands"/>
        </c:dispUnits>
      </c:valAx>
      <c:catAx>
        <c:axId val="264356608"/>
        <c:scaling>
          <c:orientation val="minMax"/>
        </c:scaling>
        <c:delete val="0"/>
        <c:axPos val="b"/>
        <c:numFmt formatCode="General" sourceLinked="1"/>
        <c:majorTickMark val="out"/>
        <c:minorTickMark val="none"/>
        <c:tickLblPos val="low"/>
        <c:txPr>
          <a:bodyPr rot="-2280000"/>
          <a:lstStyle/>
          <a:p>
            <a:pPr>
              <a:defRPr sz="900">
                <a:latin typeface="David" panose="020E0502060401010101" pitchFamily="34" charset="-79"/>
                <a:cs typeface="David" panose="020E0502060401010101" pitchFamily="34" charset="-79"/>
              </a:defRPr>
            </a:pPr>
            <a:endParaRPr lang="en-US"/>
          </a:p>
        </c:txPr>
        <c:crossAx val="264349952"/>
        <c:crosses val="autoZero"/>
        <c:auto val="1"/>
        <c:lblAlgn val="ctr"/>
        <c:lblOffset val="100"/>
        <c:noMultiLvlLbl val="0"/>
      </c:catAx>
    </c:plotArea>
    <c:legend>
      <c:legendPos val="b"/>
      <c:layout>
        <c:manualLayout>
          <c:xMode val="edge"/>
          <c:yMode val="edge"/>
          <c:x val="0.14748801694425512"/>
          <c:y val="0.90439440521492254"/>
          <c:w val="0.71204720501359697"/>
          <c:h val="9.5605594785077477E-2"/>
        </c:manualLayout>
      </c:layout>
      <c:overlay val="0"/>
      <c:txPr>
        <a:bodyPr/>
        <a:lstStyle/>
        <a:p>
          <a:pPr rtl="0">
            <a:defRPr sz="900">
              <a:latin typeface="David" panose="020E0502060401010101" pitchFamily="34" charset="-79"/>
              <a:cs typeface="David" panose="020E0502060401010101" pitchFamily="34" charset="-79"/>
            </a:defRPr>
          </a:pPr>
          <a:endParaRPr lang="en-US"/>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900" b="1">
                <a:latin typeface="David" panose="020E0502060401010101" pitchFamily="34" charset="-79"/>
                <a:cs typeface="David" panose="020E0502060401010101" pitchFamily="34" charset="-79"/>
              </a:defRPr>
            </a:pPr>
            <a:r>
              <a:rPr lang="he-IL" sz="1000" b="1" i="0" baseline="0">
                <a:solidFill>
                  <a:schemeClr val="accent5">
                    <a:lumMod val="50000"/>
                  </a:schemeClr>
                </a:solidFill>
                <a:effectLst/>
                <a:latin typeface="David" panose="020E0502060401010101" pitchFamily="34" charset="-79"/>
                <a:cs typeface="David" panose="020E0502060401010101" pitchFamily="34" charset="-79"/>
              </a:rPr>
              <a:t>כ-50% מיתרת </a:t>
            </a:r>
            <a:r>
              <a:rPr lang="he-IL" sz="1000" b="1" i="0" u="none" strike="noStrike" kern="1200" baseline="0">
                <a:solidFill>
                  <a:schemeClr val="accent5">
                    <a:lumMod val="50000"/>
                  </a:schemeClr>
                </a:solidFill>
                <a:effectLst/>
                <a:latin typeface="David" panose="020E0502060401010101" pitchFamily="34" charset="-79"/>
                <a:ea typeface="+mn-ea"/>
                <a:cs typeface="David" panose="020E0502060401010101" pitchFamily="34" charset="-79"/>
              </a:rPr>
              <a:t>ההשקעות הפיננסיות של תושבי חוץ במניות ישראליות הנסחרות בתל אביב </a:t>
            </a:r>
            <a:r>
              <a:rPr lang="he-IL" sz="1000" b="1" i="0" baseline="0">
                <a:solidFill>
                  <a:schemeClr val="accent5">
                    <a:lumMod val="50000"/>
                  </a:schemeClr>
                </a:solidFill>
                <a:effectLst/>
                <a:latin typeface="David" panose="020E0502060401010101" pitchFamily="34" charset="-79"/>
                <a:cs typeface="David" panose="020E0502060401010101" pitchFamily="34" charset="-79"/>
              </a:rPr>
              <a:t>מושקעת ב-5 חברות ישראליות בלבד.</a:t>
            </a:r>
          </a:p>
          <a:p>
            <a:pPr algn="ctr">
              <a:defRPr sz="900" b="1">
                <a:latin typeface="David" panose="020E0502060401010101" pitchFamily="34" charset="-79"/>
                <a:cs typeface="David" panose="020E0502060401010101" pitchFamily="34" charset="-79"/>
              </a:defRPr>
            </a:pPr>
            <a:endParaRPr lang="he-IL" sz="900" b="1">
              <a:solidFill>
                <a:schemeClr val="accent1"/>
              </a:solidFill>
              <a:effectLst/>
            </a:endParaRPr>
          </a:p>
          <a:p>
            <a:pPr algn="ctr">
              <a:defRPr sz="900" b="1">
                <a:latin typeface="David" panose="020E0502060401010101" pitchFamily="34" charset="-79"/>
                <a:cs typeface="David" panose="020E0502060401010101" pitchFamily="34" charset="-79"/>
              </a:defRPr>
            </a:pPr>
            <a:r>
              <a:rPr lang="he-IL" sz="900" b="1" i="0" baseline="0">
                <a:effectLst/>
              </a:rPr>
              <a:t>איור ג'-20: ריכוזיות יתרת ההשקעות הפיננסיות של תושבי חוץ בהון מניות הנסחרות בתל אביב, יתרה של 19.1 מיליארדי דולרים,  12/2017</a:t>
            </a:r>
            <a:endParaRPr lang="he-IL" sz="900" b="1">
              <a:effectLst/>
            </a:endParaRPr>
          </a:p>
        </c:rich>
      </c:tx>
      <c:layout>
        <c:manualLayout>
          <c:xMode val="edge"/>
          <c:yMode val="edge"/>
          <c:x val="0.10730527777777778"/>
          <c:y val="0"/>
        </c:manualLayout>
      </c:layout>
      <c:overlay val="0"/>
    </c:title>
    <c:autoTitleDeleted val="0"/>
    <c:pivotFmts>
      <c:pivotFmt>
        <c:idx val="0"/>
        <c:marker>
          <c:symbol val="none"/>
        </c:marker>
        <c:dLbl>
          <c:idx val="0"/>
          <c:spPr/>
          <c:txPr>
            <a:bodyPr/>
            <a:lstStyle/>
            <a:p>
              <a:pPr>
                <a:defRPr sz="1100" b="1"/>
              </a:pPr>
              <a:endParaRPr lang="en-US"/>
            </a:p>
          </c:txPr>
          <c:showLegendKey val="0"/>
          <c:showVal val="0"/>
          <c:showCatName val="1"/>
          <c:showSerName val="0"/>
          <c:showPercent val="1"/>
          <c:showBubbleSize val="0"/>
        </c:dLbl>
      </c:pivotFmt>
      <c:pivotFmt>
        <c:idx val="1"/>
      </c:pivotFmt>
      <c:pivotFmt>
        <c:idx val="2"/>
      </c:pivotFmt>
      <c:pivotFmt>
        <c:idx val="3"/>
      </c:pivotFmt>
      <c:pivotFmt>
        <c:idx val="4"/>
      </c:pivotFmt>
      <c:pivotFmt>
        <c:idx val="5"/>
        <c:marker>
          <c:symbol val="none"/>
        </c:marker>
        <c:dLbl>
          <c:idx val="0"/>
          <c:spPr/>
          <c:txPr>
            <a:bodyPr/>
            <a:lstStyle/>
            <a:p>
              <a:pPr>
                <a:defRPr sz="1100" b="1"/>
              </a:pPr>
              <a:endParaRPr lang="en-US"/>
            </a:p>
          </c:txPr>
          <c:showLegendKey val="0"/>
          <c:showVal val="0"/>
          <c:showCatName val="1"/>
          <c:showSerName val="0"/>
          <c:showPercent val="1"/>
          <c:showBubbleSize val="0"/>
        </c:dLbl>
      </c:pivotFmt>
      <c:pivotFmt>
        <c:idx val="6"/>
      </c:pivotFmt>
      <c:pivotFmt>
        <c:idx val="7"/>
      </c:pivotFmt>
      <c:pivotFmt>
        <c:idx val="8"/>
      </c:pivotFmt>
      <c:pivotFmt>
        <c:idx val="9"/>
      </c:pivotFmt>
    </c:pivotFmts>
    <c:plotArea>
      <c:layout>
        <c:manualLayout>
          <c:layoutTarget val="inner"/>
          <c:xMode val="edge"/>
          <c:yMode val="edge"/>
          <c:x val="9.9696453858389697E-2"/>
          <c:y val="0.44553888888888887"/>
          <c:w val="0.84927254454431889"/>
          <c:h val="0.42112460317460315"/>
        </c:manualLayout>
      </c:layout>
      <c:barChart>
        <c:barDir val="col"/>
        <c:grouping val="clustered"/>
        <c:varyColors val="0"/>
        <c:ser>
          <c:idx val="0"/>
          <c:order val="0"/>
          <c:tx>
            <c:strRef>
              <c:f>'נתונים ג''-20 '!$B$1</c:f>
              <c:strCache>
                <c:ptCount val="1"/>
                <c:pt idx="0">
                  <c:v>אחוז שווי מצטבר</c:v>
                </c:pt>
              </c:strCache>
            </c:strRef>
          </c:tx>
          <c:invertIfNegative val="0"/>
          <c:dPt>
            <c:idx val="0"/>
            <c:invertIfNegative val="0"/>
            <c:bubble3D val="0"/>
          </c:dPt>
          <c:dPt>
            <c:idx val="1"/>
            <c:invertIfNegative val="0"/>
            <c:bubble3D val="0"/>
          </c:dPt>
          <c:dPt>
            <c:idx val="2"/>
            <c:invertIfNegative val="0"/>
            <c:bubble3D val="0"/>
          </c:dPt>
          <c:dPt>
            <c:idx val="3"/>
            <c:invertIfNegative val="0"/>
            <c:bubble3D val="0"/>
          </c:dPt>
          <c:cat>
            <c:numRef>
              <c:f>'נתונים ג''-20 '!$A$2:$A$10</c:f>
              <c:numCache>
                <c:formatCode>General</c:formatCode>
                <c:ptCount val="9"/>
                <c:pt idx="0">
                  <c:v>3</c:v>
                </c:pt>
                <c:pt idx="1">
                  <c:v>5</c:v>
                </c:pt>
                <c:pt idx="2">
                  <c:v>7</c:v>
                </c:pt>
                <c:pt idx="3">
                  <c:v>10</c:v>
                </c:pt>
                <c:pt idx="4">
                  <c:v>14</c:v>
                </c:pt>
                <c:pt idx="5">
                  <c:v>20</c:v>
                </c:pt>
                <c:pt idx="6">
                  <c:v>30</c:v>
                </c:pt>
                <c:pt idx="7">
                  <c:v>45</c:v>
                </c:pt>
                <c:pt idx="8">
                  <c:v>431</c:v>
                </c:pt>
              </c:numCache>
            </c:numRef>
          </c:cat>
          <c:val>
            <c:numRef>
              <c:f>'נתונים ג''-20 '!$B$2:$B$10</c:f>
              <c:numCache>
                <c:formatCode>0.0</c:formatCode>
                <c:ptCount val="9"/>
                <c:pt idx="0">
                  <c:v>36.88014106722347</c:v>
                </c:pt>
                <c:pt idx="1">
                  <c:v>51.21538105947905</c:v>
                </c:pt>
                <c:pt idx="2">
                  <c:v>61.413210277352817</c:v>
                </c:pt>
                <c:pt idx="3">
                  <c:v>73.646143178437157</c:v>
                </c:pt>
                <c:pt idx="4">
                  <c:v>80.164550632256649</c:v>
                </c:pt>
                <c:pt idx="5">
                  <c:v>85.065912237404433</c:v>
                </c:pt>
                <c:pt idx="6">
                  <c:v>90.547844579024968</c:v>
                </c:pt>
                <c:pt idx="7">
                  <c:v>94.714336006095451</c:v>
                </c:pt>
                <c:pt idx="8">
                  <c:v>99.999999999999972</c:v>
                </c:pt>
              </c:numCache>
            </c:numRef>
          </c:val>
        </c:ser>
        <c:dLbls>
          <c:showLegendKey val="0"/>
          <c:showVal val="0"/>
          <c:showCatName val="0"/>
          <c:showSerName val="0"/>
          <c:showPercent val="0"/>
          <c:showBubbleSize val="0"/>
        </c:dLbls>
        <c:gapWidth val="100"/>
        <c:axId val="265322880"/>
        <c:axId val="264567040"/>
      </c:barChart>
      <c:valAx>
        <c:axId val="264567040"/>
        <c:scaling>
          <c:orientation val="minMax"/>
          <c:max val="100"/>
        </c:scaling>
        <c:delete val="0"/>
        <c:axPos val="l"/>
        <c:majorGridlines>
          <c:spPr>
            <a:ln>
              <a:solidFill>
                <a:schemeClr val="bg1">
                  <a:lumMod val="75000"/>
                </a:schemeClr>
              </a:solidFill>
              <a:prstDash val="dash"/>
            </a:ln>
          </c:spPr>
        </c:majorGridlines>
        <c:title>
          <c:tx>
            <c:rich>
              <a:bodyPr rot="0" vert="horz"/>
              <a:lstStyle/>
              <a:p>
                <a:pPr>
                  <a:defRPr sz="900" b="0">
                    <a:latin typeface="David" panose="020E0502060401010101" pitchFamily="34" charset="-79"/>
                    <a:cs typeface="David" panose="020E0502060401010101" pitchFamily="34" charset="-79"/>
                  </a:defRPr>
                </a:pPr>
                <a:r>
                  <a:rPr lang="he-IL" sz="900" b="0">
                    <a:latin typeface="David" panose="020E0502060401010101" pitchFamily="34" charset="-79"/>
                    <a:cs typeface="David" panose="020E0502060401010101" pitchFamily="34" charset="-79"/>
                  </a:rPr>
                  <a:t>אחוז מצטבר מהיתרה</a:t>
                </a:r>
              </a:p>
            </c:rich>
          </c:tx>
          <c:layout>
            <c:manualLayout>
              <c:xMode val="edge"/>
              <c:yMode val="edge"/>
              <c:x val="0"/>
              <c:y val="0.30592936507936508"/>
            </c:manualLayout>
          </c:layout>
          <c:overlay val="0"/>
        </c:title>
        <c:numFmt formatCode="General" sourceLinked="0"/>
        <c:majorTickMark val="out"/>
        <c:minorTickMark val="none"/>
        <c:tickLblPos val="nextTo"/>
        <c:spPr>
          <a:ln>
            <a:noFill/>
          </a:ln>
        </c:spPr>
        <c:txPr>
          <a:bodyPr/>
          <a:lstStyle/>
          <a:p>
            <a:pPr>
              <a:defRPr sz="900">
                <a:latin typeface="David" panose="020E0502060401010101" pitchFamily="34" charset="-79"/>
                <a:cs typeface="David" panose="020E0502060401010101" pitchFamily="34" charset="-79"/>
              </a:defRPr>
            </a:pPr>
            <a:endParaRPr lang="en-US"/>
          </a:p>
        </c:txPr>
        <c:crossAx val="265322880"/>
        <c:crosses val="autoZero"/>
        <c:crossBetween val="between"/>
        <c:majorUnit val="20"/>
      </c:valAx>
      <c:catAx>
        <c:axId val="265322880"/>
        <c:scaling>
          <c:orientation val="minMax"/>
        </c:scaling>
        <c:delete val="0"/>
        <c:axPos val="b"/>
        <c:title>
          <c:tx>
            <c:rich>
              <a:bodyPr/>
              <a:lstStyle/>
              <a:p>
                <a:pPr>
                  <a:defRPr/>
                </a:pPr>
                <a:r>
                  <a:rPr lang="he-IL" sz="900" b="0">
                    <a:latin typeface="David" panose="020E0502060401010101" pitchFamily="34" charset="-79"/>
                    <a:cs typeface="David" panose="020E0502060401010101" pitchFamily="34" charset="-79"/>
                  </a:rPr>
                  <a:t>מספר חברות מצטבר</a:t>
                </a:r>
              </a:p>
            </c:rich>
          </c:tx>
          <c:overlay val="0"/>
        </c:title>
        <c:numFmt formatCode="General" sourceLinked="1"/>
        <c:majorTickMark val="out"/>
        <c:minorTickMark val="none"/>
        <c:tickLblPos val="nextTo"/>
        <c:spPr>
          <a:ln>
            <a:noFill/>
          </a:ln>
        </c:spPr>
        <c:txPr>
          <a:bodyPr/>
          <a:lstStyle/>
          <a:p>
            <a:pPr>
              <a:defRPr sz="900">
                <a:latin typeface="David" panose="020E0502060401010101" pitchFamily="34" charset="-79"/>
                <a:cs typeface="David" panose="020E0502060401010101" pitchFamily="34" charset="-79"/>
              </a:defRPr>
            </a:pPr>
            <a:endParaRPr lang="en-US"/>
          </a:p>
        </c:txPr>
        <c:crossAx val="264567040"/>
        <c:crosses val="autoZero"/>
        <c:auto val="0"/>
        <c:lblAlgn val="ctr"/>
        <c:lblOffset val="100"/>
        <c:noMultiLvlLbl val="0"/>
      </c:catAx>
      <c:spPr>
        <a:noFill/>
        <a:ln w="25400">
          <a:noFill/>
        </a:ln>
      </c:spPr>
    </c:plotArea>
    <c:plotVisOnly val="1"/>
    <c:dispBlanksAs val="gap"/>
    <c:showDLblsOverMax val="0"/>
  </c:chart>
  <c:spPr>
    <a:ln w="9525">
      <a:solidFill>
        <a:schemeClr val="bg1">
          <a:lumMod val="75000"/>
        </a:schemeClr>
      </a:solidFill>
    </a:ln>
  </c:spPr>
  <c:printSettings>
    <c:headerFooter/>
    <c:pageMargins b="0.75" l="0.7" r="0.7" t="0.75" header="0.3" footer="0.3"/>
    <c:pageSetup/>
  </c:printSettings>
  <c:extLst/>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a:latin typeface="David" panose="020E0502060401010101" pitchFamily="34" charset="-79"/>
                <a:cs typeface="David" panose="020E0502060401010101" pitchFamily="34" charset="-79"/>
              </a:defRPr>
            </a:pPr>
            <a:r>
              <a:rPr lang="he-IL" sz="1000" b="1" i="0" baseline="0">
                <a:solidFill>
                  <a:schemeClr val="accent5">
                    <a:lumMod val="50000"/>
                  </a:schemeClr>
                </a:solidFill>
                <a:effectLst/>
                <a:latin typeface="David" panose="020E0502060401010101" pitchFamily="34" charset="-79"/>
                <a:cs typeface="David" panose="020E0502060401010101" pitchFamily="34" charset="-79"/>
              </a:rPr>
              <a:t>כ-50% </a:t>
            </a:r>
            <a:r>
              <a:rPr lang="he-IL" sz="1000" b="1" i="0" u="none" strike="noStrike" kern="1200" baseline="0">
                <a:solidFill>
                  <a:schemeClr val="accent5">
                    <a:lumMod val="50000"/>
                  </a:schemeClr>
                </a:solidFill>
                <a:effectLst/>
                <a:latin typeface="David" panose="020E0502060401010101" pitchFamily="34" charset="-79"/>
                <a:ea typeface="+mn-ea"/>
                <a:cs typeface="David" panose="020E0502060401010101" pitchFamily="34" charset="-79"/>
              </a:rPr>
              <a:t>מיתרת ההשקעות הפיננסיות של תושבי חוץ באג"ח חברות ישראליות הנסחרות בתל אביב </a:t>
            </a:r>
            <a:r>
              <a:rPr lang="he-IL" sz="1000" b="1" i="0" baseline="0">
                <a:solidFill>
                  <a:schemeClr val="accent5">
                    <a:lumMod val="50000"/>
                  </a:schemeClr>
                </a:solidFill>
                <a:effectLst/>
                <a:latin typeface="David" panose="020E0502060401010101" pitchFamily="34" charset="-79"/>
                <a:cs typeface="David" panose="020E0502060401010101" pitchFamily="34" charset="-79"/>
              </a:rPr>
              <a:t>מושקעת באג"ח של 10 חברות בלבד.</a:t>
            </a:r>
          </a:p>
          <a:p>
            <a:pPr algn="ctr">
              <a:defRPr sz="1000">
                <a:latin typeface="David" panose="020E0502060401010101" pitchFamily="34" charset="-79"/>
                <a:cs typeface="David" panose="020E0502060401010101" pitchFamily="34" charset="-79"/>
              </a:defRPr>
            </a:pPr>
            <a:endParaRPr lang="he-IL" sz="1000" b="1">
              <a:solidFill>
                <a:schemeClr val="accent5">
                  <a:lumMod val="50000"/>
                </a:schemeClr>
              </a:solidFill>
              <a:effectLst/>
              <a:latin typeface="David" panose="020E0502060401010101" pitchFamily="34" charset="-79"/>
              <a:cs typeface="David" panose="020E0502060401010101" pitchFamily="34" charset="-79"/>
            </a:endParaRPr>
          </a:p>
          <a:p>
            <a:pPr algn="ctr">
              <a:defRPr sz="1000">
                <a:latin typeface="David" panose="020E0502060401010101" pitchFamily="34" charset="-79"/>
                <a:cs typeface="David" panose="020E0502060401010101" pitchFamily="34" charset="-79"/>
              </a:defRPr>
            </a:pPr>
            <a:r>
              <a:rPr lang="he-IL" sz="900" b="1" i="0" baseline="0">
                <a:effectLst/>
              </a:rPr>
              <a:t>איור ג'-21: ריכוזיות יתרת ההשקעות הפיננסיות של תושבי חוץ באג"ח חברות הנסחרות בתל אביב, יתרה של 380 מיליוני דולרים,  </a:t>
            </a:r>
            <a:r>
              <a:rPr lang="en-US" sz="900" b="1" i="0" baseline="0">
                <a:effectLst/>
              </a:rPr>
              <a:t>12/2017</a:t>
            </a:r>
            <a:endParaRPr lang="he-IL" sz="900">
              <a:effectLst/>
            </a:endParaRPr>
          </a:p>
        </c:rich>
      </c:tx>
      <c:layout>
        <c:manualLayout>
          <c:xMode val="edge"/>
          <c:yMode val="edge"/>
          <c:x val="0.11430534488609997"/>
          <c:y val="0"/>
        </c:manualLayout>
      </c:layout>
      <c:overlay val="0"/>
    </c:title>
    <c:autoTitleDeleted val="0"/>
    <c:pivotFmts>
      <c:pivotFmt>
        <c:idx val="0"/>
        <c:marker>
          <c:symbol val="none"/>
        </c:marker>
        <c:dLbl>
          <c:idx val="0"/>
          <c:spPr/>
          <c:txPr>
            <a:bodyPr/>
            <a:lstStyle/>
            <a:p>
              <a:pPr>
                <a:defRPr sz="1100" b="1"/>
              </a:pPr>
              <a:endParaRPr lang="en-US"/>
            </a:p>
          </c:txPr>
          <c:showLegendKey val="0"/>
          <c:showVal val="0"/>
          <c:showCatName val="1"/>
          <c:showSerName val="0"/>
          <c:showPercent val="1"/>
          <c:showBubbleSize val="0"/>
        </c:dLbl>
      </c:pivotFmt>
      <c:pivotFmt>
        <c:idx val="1"/>
      </c:pivotFmt>
      <c:pivotFmt>
        <c:idx val="2"/>
      </c:pivotFmt>
      <c:pivotFmt>
        <c:idx val="3"/>
      </c:pivotFmt>
      <c:pivotFmt>
        <c:idx val="4"/>
      </c:pivotFmt>
      <c:pivotFmt>
        <c:idx val="5"/>
        <c:marker>
          <c:symbol val="none"/>
        </c:marker>
        <c:dLbl>
          <c:idx val="0"/>
          <c:spPr/>
          <c:txPr>
            <a:bodyPr/>
            <a:lstStyle/>
            <a:p>
              <a:pPr>
                <a:defRPr sz="1100" b="1"/>
              </a:pPr>
              <a:endParaRPr lang="en-US"/>
            </a:p>
          </c:txPr>
          <c:showLegendKey val="0"/>
          <c:showVal val="0"/>
          <c:showCatName val="1"/>
          <c:showSerName val="0"/>
          <c:showPercent val="1"/>
          <c:showBubbleSize val="0"/>
        </c:dLbl>
      </c:pivotFmt>
      <c:pivotFmt>
        <c:idx val="6"/>
      </c:pivotFmt>
      <c:pivotFmt>
        <c:idx val="7"/>
      </c:pivotFmt>
      <c:pivotFmt>
        <c:idx val="8"/>
      </c:pivotFmt>
      <c:pivotFmt>
        <c:idx val="9"/>
      </c:pivotFmt>
    </c:pivotFmts>
    <c:plotArea>
      <c:layout>
        <c:manualLayout>
          <c:layoutTarget val="inner"/>
          <c:xMode val="edge"/>
          <c:yMode val="edge"/>
          <c:x val="7.846960472638366E-2"/>
          <c:y val="0.43882396268107049"/>
          <c:w val="0.89080668509014349"/>
          <c:h val="0.42365864637040673"/>
        </c:manualLayout>
      </c:layout>
      <c:barChart>
        <c:barDir val="col"/>
        <c:grouping val="clustered"/>
        <c:varyColors val="0"/>
        <c:ser>
          <c:idx val="0"/>
          <c:order val="0"/>
          <c:tx>
            <c:strRef>
              <c:f>'נתונים ג''-21'!$B$1</c:f>
              <c:strCache>
                <c:ptCount val="1"/>
                <c:pt idx="0">
                  <c:v>אחוז שווי מצטבר</c:v>
                </c:pt>
              </c:strCache>
            </c:strRef>
          </c:tx>
          <c:spPr>
            <a:solidFill>
              <a:schemeClr val="accent2"/>
            </a:solidFill>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spPr>
              <a:solidFill>
                <a:schemeClr val="accent2"/>
              </a:solidFill>
            </c:spPr>
          </c:dPt>
          <c:cat>
            <c:numRef>
              <c:f>'נתונים ג''-21'!$A$2:$A$9</c:f>
              <c:numCache>
                <c:formatCode>General</c:formatCode>
                <c:ptCount val="8"/>
                <c:pt idx="0">
                  <c:v>3</c:v>
                </c:pt>
                <c:pt idx="1">
                  <c:v>5</c:v>
                </c:pt>
                <c:pt idx="2">
                  <c:v>10</c:v>
                </c:pt>
                <c:pt idx="3">
                  <c:v>15</c:v>
                </c:pt>
                <c:pt idx="4">
                  <c:v>25</c:v>
                </c:pt>
                <c:pt idx="5">
                  <c:v>45</c:v>
                </c:pt>
                <c:pt idx="6">
                  <c:v>80</c:v>
                </c:pt>
                <c:pt idx="7">
                  <c:v>374</c:v>
                </c:pt>
              </c:numCache>
            </c:numRef>
          </c:cat>
          <c:val>
            <c:numRef>
              <c:f>'נתונים ג''-21'!$B$2:$B$9</c:f>
              <c:numCache>
                <c:formatCode>0.0</c:formatCode>
                <c:ptCount val="8"/>
                <c:pt idx="0">
                  <c:v>32.60057945697212</c:v>
                </c:pt>
                <c:pt idx="1">
                  <c:v>40.475974904400246</c:v>
                </c:pt>
                <c:pt idx="2">
                  <c:v>52.897817449750207</c:v>
                </c:pt>
                <c:pt idx="3">
                  <c:v>59.992437234371167</c:v>
                </c:pt>
                <c:pt idx="4">
                  <c:v>69.270672447034002</c:v>
                </c:pt>
                <c:pt idx="5">
                  <c:v>80.412969610464316</c:v>
                </c:pt>
                <c:pt idx="6">
                  <c:v>90.400879837240765</c:v>
                </c:pt>
                <c:pt idx="7">
                  <c:v>100</c:v>
                </c:pt>
              </c:numCache>
            </c:numRef>
          </c:val>
        </c:ser>
        <c:dLbls>
          <c:showLegendKey val="0"/>
          <c:showVal val="0"/>
          <c:showCatName val="0"/>
          <c:showSerName val="0"/>
          <c:showPercent val="0"/>
          <c:showBubbleSize val="0"/>
        </c:dLbls>
        <c:gapWidth val="100"/>
        <c:axId val="250360192"/>
        <c:axId val="250353920"/>
      </c:barChart>
      <c:valAx>
        <c:axId val="250353920"/>
        <c:scaling>
          <c:orientation val="minMax"/>
          <c:max val="100"/>
        </c:scaling>
        <c:delete val="0"/>
        <c:axPos val="l"/>
        <c:majorGridlines>
          <c:spPr>
            <a:ln w="6350">
              <a:solidFill>
                <a:schemeClr val="bg1">
                  <a:lumMod val="75000"/>
                </a:schemeClr>
              </a:solidFill>
              <a:prstDash val="dash"/>
            </a:ln>
          </c:spPr>
        </c:majorGridlines>
        <c:title>
          <c:tx>
            <c:rich>
              <a:bodyPr rot="0" vert="horz"/>
              <a:lstStyle/>
              <a:p>
                <a:pPr>
                  <a:defRPr/>
                </a:pPr>
                <a:r>
                  <a:rPr lang="he-IL" sz="900" b="0" i="0" baseline="0">
                    <a:effectLst/>
                    <a:latin typeface="David" panose="020E0502060401010101" pitchFamily="34" charset="-79"/>
                    <a:cs typeface="David" panose="020E0502060401010101" pitchFamily="34" charset="-79"/>
                  </a:rPr>
                  <a:t>אחוז מצטבר מהיתרה</a:t>
                </a:r>
                <a:endParaRPr lang="he-IL" sz="900">
                  <a:effectLst/>
                  <a:latin typeface="David" panose="020E0502060401010101" pitchFamily="34" charset="-79"/>
                  <a:cs typeface="David" panose="020E0502060401010101" pitchFamily="34" charset="-79"/>
                </a:endParaRPr>
              </a:p>
            </c:rich>
          </c:tx>
          <c:layout>
            <c:manualLayout>
              <c:xMode val="edge"/>
              <c:yMode val="edge"/>
              <c:x val="0"/>
              <c:y val="0.30370652262869302"/>
            </c:manualLayout>
          </c:layout>
          <c:overlay val="0"/>
        </c:title>
        <c:numFmt formatCode="0" sourceLinked="0"/>
        <c:majorTickMark val="out"/>
        <c:minorTickMark val="none"/>
        <c:tickLblPos val="nextTo"/>
        <c:spPr>
          <a:ln>
            <a:noFill/>
          </a:ln>
        </c:spPr>
        <c:txPr>
          <a:bodyPr/>
          <a:lstStyle/>
          <a:p>
            <a:pPr>
              <a:defRPr sz="900">
                <a:latin typeface="David" panose="020E0502060401010101" pitchFamily="34" charset="-79"/>
                <a:cs typeface="David" panose="020E0502060401010101" pitchFamily="34" charset="-79"/>
              </a:defRPr>
            </a:pPr>
            <a:endParaRPr lang="en-US"/>
          </a:p>
        </c:txPr>
        <c:crossAx val="250360192"/>
        <c:crosses val="autoZero"/>
        <c:crossBetween val="between"/>
        <c:majorUnit val="20"/>
      </c:valAx>
      <c:catAx>
        <c:axId val="250360192"/>
        <c:scaling>
          <c:orientation val="minMax"/>
        </c:scaling>
        <c:delete val="0"/>
        <c:axPos val="b"/>
        <c:title>
          <c:tx>
            <c:rich>
              <a:bodyPr/>
              <a:lstStyle/>
              <a:p>
                <a:pPr>
                  <a:defRPr/>
                </a:pPr>
                <a:r>
                  <a:rPr lang="he-IL" sz="900" b="0" i="0" baseline="0">
                    <a:effectLst/>
                    <a:latin typeface="David" panose="020E0502060401010101" pitchFamily="34" charset="-79"/>
                    <a:cs typeface="David" panose="020E0502060401010101" pitchFamily="34" charset="-79"/>
                  </a:rPr>
                  <a:t>מספר חברות מצטבר</a:t>
                </a:r>
                <a:endParaRPr lang="he-IL" sz="900">
                  <a:effectLst/>
                  <a:latin typeface="David" panose="020E0502060401010101" pitchFamily="34" charset="-79"/>
                  <a:cs typeface="David" panose="020E0502060401010101" pitchFamily="34" charset="-79"/>
                </a:endParaRPr>
              </a:p>
            </c:rich>
          </c:tx>
          <c:layout>
            <c:manualLayout>
              <c:xMode val="edge"/>
              <c:yMode val="edge"/>
              <c:x val="0.36272141071193575"/>
              <c:y val="0.93703944676323758"/>
            </c:manualLayout>
          </c:layout>
          <c:overlay val="0"/>
        </c:title>
        <c:numFmt formatCode="General" sourceLinked="1"/>
        <c:majorTickMark val="out"/>
        <c:minorTickMark val="none"/>
        <c:tickLblPos val="nextTo"/>
        <c:spPr>
          <a:ln>
            <a:noFill/>
          </a:ln>
        </c:spPr>
        <c:txPr>
          <a:bodyPr/>
          <a:lstStyle/>
          <a:p>
            <a:pPr>
              <a:defRPr sz="900">
                <a:latin typeface="David" panose="020E0502060401010101" pitchFamily="34" charset="-79"/>
                <a:cs typeface="David" panose="020E0502060401010101" pitchFamily="34" charset="-79"/>
              </a:defRPr>
            </a:pPr>
            <a:endParaRPr lang="en-US"/>
          </a:p>
        </c:txPr>
        <c:crossAx val="250353920"/>
        <c:crosses val="autoZero"/>
        <c:auto val="1"/>
        <c:lblAlgn val="ctr"/>
        <c:lblOffset val="100"/>
        <c:noMultiLvlLbl val="0"/>
      </c:catAx>
      <c:spPr>
        <a:noFill/>
        <a:ln w="25400">
          <a:noFill/>
        </a:ln>
      </c:spPr>
    </c:plotArea>
    <c:plotVisOnly val="1"/>
    <c:dispBlanksAs val="gap"/>
    <c:showDLblsOverMax val="0"/>
  </c:chart>
  <c:spPr>
    <a:ln w="9525">
      <a:solidFill>
        <a:schemeClr val="bg1">
          <a:lumMod val="75000"/>
        </a:schemeClr>
      </a:solidFill>
    </a:ln>
  </c:sp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1100"/>
            </a:pPr>
            <a:r>
              <a:rPr lang="he-IL" sz="1100"/>
              <a:t>איור ג'-</a:t>
            </a:r>
            <a:r>
              <a:rPr lang="en-US" sz="1100"/>
              <a:t>3</a:t>
            </a:r>
            <a:r>
              <a:rPr lang="he-IL" sz="1100"/>
              <a:t>: זרם ההשקעות הפיננסיות נטו של תושבי ישראל באג"ח ובמניות זרות, </a:t>
            </a:r>
            <a:endParaRPr lang="en-US" sz="1100"/>
          </a:p>
          <a:p>
            <a:pPr algn="ctr" rtl="1">
              <a:defRPr sz="1100"/>
            </a:pPr>
            <a:r>
              <a:rPr lang="en-US" sz="1100"/>
              <a:t> 2007 </a:t>
            </a:r>
            <a:r>
              <a:rPr lang="he-IL" sz="1100" baseline="0"/>
              <a:t>עד 2017</a:t>
            </a:r>
            <a:r>
              <a:rPr lang="en-US" sz="1100" baseline="0"/>
              <a:t> </a:t>
            </a:r>
            <a:endParaRPr lang="he-IL" sz="1100"/>
          </a:p>
        </c:rich>
      </c:tx>
      <c:layout>
        <c:manualLayout>
          <c:xMode val="edge"/>
          <c:yMode val="edge"/>
          <c:x val="0.14009444444444444"/>
          <c:y val="1.5119047619047619E-2"/>
        </c:manualLayout>
      </c:layout>
      <c:overlay val="0"/>
    </c:title>
    <c:autoTitleDeleted val="0"/>
    <c:plotArea>
      <c:layout>
        <c:manualLayout>
          <c:layoutTarget val="inner"/>
          <c:xMode val="edge"/>
          <c:yMode val="edge"/>
          <c:x val="6.3515555555555561E-2"/>
          <c:y val="0.22433373386326524"/>
          <c:w val="0.88814805555555554"/>
          <c:h val="0.51469739450144292"/>
        </c:manualLayout>
      </c:layout>
      <c:barChart>
        <c:barDir val="col"/>
        <c:grouping val="stacked"/>
        <c:varyColors val="0"/>
        <c:ser>
          <c:idx val="0"/>
          <c:order val="0"/>
          <c:tx>
            <c:strRef>
              <c:f>'נתונים ג''-3'!$B$1</c:f>
              <c:strCache>
                <c:ptCount val="1"/>
                <c:pt idx="0">
                  <c:v>הון מניות</c:v>
                </c:pt>
              </c:strCache>
            </c:strRef>
          </c:tx>
          <c:spPr>
            <a:solidFill>
              <a:schemeClr val="accent4"/>
            </a:solidFill>
          </c:spPr>
          <c:invertIfNegative val="0"/>
          <c:cat>
            <c:numRef>
              <c:f>'נתונים ג''-3'!$A$5:$A$15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ג''-3'!$B$5:$B$15</c:f>
              <c:numCache>
                <c:formatCode>0</c:formatCode>
                <c:ptCount val="11"/>
                <c:pt idx="0">
                  <c:v>2000.3040000000001</c:v>
                </c:pt>
                <c:pt idx="1">
                  <c:v>2278.0810000000001</c:v>
                </c:pt>
                <c:pt idx="2">
                  <c:v>6995.7380000000003</c:v>
                </c:pt>
                <c:pt idx="3">
                  <c:v>6326.5360000000001</c:v>
                </c:pt>
                <c:pt idx="4">
                  <c:v>3619.0770000000002</c:v>
                </c:pt>
                <c:pt idx="5">
                  <c:v>3932.3150000000001</c:v>
                </c:pt>
                <c:pt idx="6">
                  <c:v>5940.009</c:v>
                </c:pt>
                <c:pt idx="7">
                  <c:v>3053.8139999999999</c:v>
                </c:pt>
                <c:pt idx="8">
                  <c:v>1542.769</c:v>
                </c:pt>
                <c:pt idx="9">
                  <c:v>-731.85500000000002</c:v>
                </c:pt>
                <c:pt idx="10">
                  <c:v>129</c:v>
                </c:pt>
              </c:numCache>
            </c:numRef>
          </c:val>
        </c:ser>
        <c:ser>
          <c:idx val="1"/>
          <c:order val="1"/>
          <c:tx>
            <c:strRef>
              <c:f>'נתונים ג''-3'!$C$1</c:f>
              <c:strCache>
                <c:ptCount val="1"/>
                <c:pt idx="0">
                  <c:v>אג"ח סחירות</c:v>
                </c:pt>
              </c:strCache>
            </c:strRef>
          </c:tx>
          <c:spPr>
            <a:solidFill>
              <a:schemeClr val="accent3"/>
            </a:solidFill>
          </c:spPr>
          <c:invertIfNegative val="0"/>
          <c:cat>
            <c:numRef>
              <c:f>'נתונים ג''-3'!$A$5:$A$15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ג''-3'!$C$5:$C$15</c:f>
              <c:numCache>
                <c:formatCode>0</c:formatCode>
                <c:ptCount val="11"/>
                <c:pt idx="0">
                  <c:v>675.93</c:v>
                </c:pt>
                <c:pt idx="1">
                  <c:v>-438.55599999999998</c:v>
                </c:pt>
                <c:pt idx="2">
                  <c:v>956.01</c:v>
                </c:pt>
                <c:pt idx="3">
                  <c:v>2530.741</c:v>
                </c:pt>
                <c:pt idx="4">
                  <c:v>-165.06899999999999</c:v>
                </c:pt>
                <c:pt idx="5">
                  <c:v>3627.6959999999999</c:v>
                </c:pt>
                <c:pt idx="6">
                  <c:v>3385.3380000000002</c:v>
                </c:pt>
                <c:pt idx="7">
                  <c:v>7257.7619999999997</c:v>
                </c:pt>
                <c:pt idx="8">
                  <c:v>8304.14</c:v>
                </c:pt>
                <c:pt idx="9">
                  <c:v>2392.326</c:v>
                </c:pt>
                <c:pt idx="10">
                  <c:v>4568</c:v>
                </c:pt>
              </c:numCache>
            </c:numRef>
          </c:val>
        </c:ser>
        <c:dLbls>
          <c:showLegendKey val="0"/>
          <c:showVal val="0"/>
          <c:showCatName val="0"/>
          <c:showSerName val="0"/>
          <c:showPercent val="0"/>
          <c:showBubbleSize val="0"/>
        </c:dLbls>
        <c:gapWidth val="55"/>
        <c:overlap val="100"/>
        <c:axId val="224559488"/>
        <c:axId val="224561024"/>
      </c:barChart>
      <c:catAx>
        <c:axId val="224559488"/>
        <c:scaling>
          <c:orientation val="minMax"/>
        </c:scaling>
        <c:delete val="0"/>
        <c:axPos val="b"/>
        <c:numFmt formatCode="0" sourceLinked="0"/>
        <c:majorTickMark val="none"/>
        <c:minorTickMark val="none"/>
        <c:tickLblPos val="low"/>
        <c:spPr>
          <a:ln w="6350">
            <a:noFill/>
          </a:ln>
        </c:spPr>
        <c:txPr>
          <a:bodyPr rot="-2700000" anchor="ctr" anchorCtr="1"/>
          <a:lstStyle/>
          <a:p>
            <a:pPr algn="ctr">
              <a:defRPr lang="he-IL" sz="900" b="0" i="0" u="none" strike="noStrike" kern="1200" baseline="0">
                <a:solidFill>
                  <a:srgbClr val="000000"/>
                </a:solidFill>
                <a:latin typeface="David"/>
                <a:ea typeface="David"/>
                <a:cs typeface="David"/>
              </a:defRPr>
            </a:pPr>
            <a:endParaRPr lang="en-US"/>
          </a:p>
        </c:txPr>
        <c:crossAx val="224561024"/>
        <c:crosses val="autoZero"/>
        <c:auto val="1"/>
        <c:lblAlgn val="ctr"/>
        <c:lblOffset val="100"/>
        <c:tickLblSkip val="1"/>
        <c:noMultiLvlLbl val="1"/>
      </c:catAx>
      <c:valAx>
        <c:axId val="224561024"/>
        <c:scaling>
          <c:orientation val="minMax"/>
        </c:scaling>
        <c:delete val="0"/>
        <c:axPos val="l"/>
        <c:majorGridlines>
          <c:spPr>
            <a:ln w="6350">
              <a:solidFill>
                <a:schemeClr val="bg1">
                  <a:lumMod val="75000"/>
                </a:schemeClr>
              </a:solidFill>
              <a:prstDash val="dash"/>
            </a:ln>
          </c:spPr>
        </c:majorGridlines>
        <c:title>
          <c:tx>
            <c:rich>
              <a:bodyPr rot="0" vert="horz"/>
              <a:lstStyle/>
              <a:p>
                <a:pPr>
                  <a:defRPr sz="1000" b="0">
                    <a:latin typeface="David" panose="020E0502060401010101" pitchFamily="34" charset="-79"/>
                    <a:cs typeface="David" panose="020E0502060401010101" pitchFamily="34" charset="-79"/>
                  </a:defRPr>
                </a:pPr>
                <a:r>
                  <a:rPr lang="he-IL" sz="900" b="0">
                    <a:latin typeface="David" panose="020E0502060401010101" pitchFamily="34" charset="-79"/>
                    <a:cs typeface="David" panose="020E0502060401010101" pitchFamily="34" charset="-79"/>
                  </a:rPr>
                  <a:t>מיליארדי</a:t>
                </a:r>
                <a:r>
                  <a:rPr lang="he-IL" sz="900" b="0" baseline="0">
                    <a:latin typeface="David" panose="020E0502060401010101" pitchFamily="34" charset="-79"/>
                    <a:cs typeface="David" panose="020E0502060401010101" pitchFamily="34" charset="-79"/>
                  </a:rPr>
                  <a:t> </a:t>
                </a:r>
                <a:r>
                  <a:rPr lang="he-IL" sz="900" b="0">
                    <a:latin typeface="David" panose="020E0502060401010101" pitchFamily="34" charset="-79"/>
                    <a:cs typeface="David" panose="020E0502060401010101" pitchFamily="34" charset="-79"/>
                  </a:rPr>
                  <a:t>דולרים</a:t>
                </a:r>
                <a:endParaRPr lang="en-US" sz="900" b="0">
                  <a:latin typeface="David" panose="020E0502060401010101" pitchFamily="34" charset="-79"/>
                  <a:cs typeface="David" panose="020E0502060401010101" pitchFamily="34" charset="-79"/>
                </a:endParaRPr>
              </a:p>
            </c:rich>
          </c:tx>
          <c:layout>
            <c:manualLayout>
              <c:xMode val="edge"/>
              <c:yMode val="edge"/>
              <c:x val="3.1558333333333334E-3"/>
              <c:y val="7.0927894342257963E-2"/>
            </c:manualLayout>
          </c:layout>
          <c:overlay val="0"/>
        </c:title>
        <c:numFmt formatCode="0" sourceLinked="1"/>
        <c:majorTickMark val="none"/>
        <c:minorTickMark val="none"/>
        <c:tickLblPos val="nextTo"/>
        <c:spPr>
          <a:ln>
            <a:noFill/>
          </a:ln>
        </c:spPr>
        <c:txPr>
          <a:bodyPr/>
          <a:lstStyle/>
          <a:p>
            <a:pPr>
              <a:defRPr sz="900" b="0"/>
            </a:pPr>
            <a:endParaRPr lang="en-US"/>
          </a:p>
        </c:txPr>
        <c:crossAx val="224559488"/>
        <c:crosses val="autoZero"/>
        <c:crossBetween val="between"/>
        <c:majorUnit val="4000"/>
        <c:dispUnits>
          <c:builtInUnit val="thousands"/>
        </c:dispUnits>
      </c:valAx>
      <c:spPr>
        <a:ln w="6350">
          <a:noFill/>
        </a:ln>
      </c:spPr>
    </c:plotArea>
    <c:legend>
      <c:legendPos val="b"/>
      <c:layout>
        <c:manualLayout>
          <c:xMode val="edge"/>
          <c:yMode val="edge"/>
          <c:x val="1.1295555555555576E-2"/>
          <c:y val="0.88721652237319115"/>
          <c:w val="0.50853510101010091"/>
          <c:h val="7.4418253968253967E-2"/>
        </c:manualLayout>
      </c:layout>
      <c:overlay val="0"/>
      <c:spPr>
        <a:ln>
          <a:noFill/>
        </a:ln>
      </c:spPr>
      <c:txPr>
        <a:bodyPr/>
        <a:lstStyle/>
        <a:p>
          <a:pPr>
            <a:defRPr sz="900" b="0"/>
          </a:pPr>
          <a:endParaRPr lang="en-US"/>
        </a:p>
      </c:txPr>
    </c:legend>
    <c:plotVisOnly val="1"/>
    <c:dispBlanksAs val="gap"/>
    <c:showDLblsOverMax val="0"/>
  </c:chart>
  <c:spPr>
    <a:ln w="9525">
      <a:solidFill>
        <a:schemeClr val="bg1">
          <a:lumMod val="75000"/>
        </a:schemeClr>
      </a:solidFill>
    </a:ln>
  </c:spPr>
  <c:txPr>
    <a:bodyPr/>
    <a:lstStyle/>
    <a:p>
      <a:pPr algn="ctr">
        <a:defRPr lang="he-IL" sz="900" b="1" i="0" u="none" strike="noStrike" kern="1200" baseline="0">
          <a:solidFill>
            <a:srgbClr val="000000"/>
          </a:solidFill>
          <a:latin typeface="David"/>
          <a:ea typeface="David"/>
          <a:cs typeface="David"/>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he-IL" sz="1100" b="1" i="0" u="none" strike="noStrike" baseline="0">
                <a:effectLst/>
                <a:latin typeface="David" panose="020E0502060401010101" pitchFamily="34" charset="-79"/>
                <a:cs typeface="David" panose="020E0502060401010101" pitchFamily="34" charset="-79"/>
              </a:rPr>
              <a:t>איור ג'-</a:t>
            </a:r>
            <a:r>
              <a:rPr lang="en-US" sz="1100" b="1" i="0" u="none" strike="noStrike" baseline="0">
                <a:effectLst/>
                <a:latin typeface="David" panose="020E0502060401010101" pitchFamily="34" charset="-79"/>
                <a:cs typeface="David" panose="020E0502060401010101" pitchFamily="34" charset="-79"/>
              </a:rPr>
              <a:t>4</a:t>
            </a:r>
            <a:r>
              <a:rPr lang="he-IL" sz="1100" b="1" i="0" u="none" strike="noStrike" baseline="0">
                <a:effectLst/>
                <a:latin typeface="David" panose="020E0502060401010101" pitchFamily="34" charset="-79"/>
                <a:cs typeface="David" panose="020E0502060401010101" pitchFamily="34" charset="-79"/>
              </a:rPr>
              <a:t>: </a:t>
            </a:r>
            <a:r>
              <a:rPr lang="he-IL" sz="1100" b="1" i="0" u="none" strike="noStrike" baseline="0">
                <a:solidFill>
                  <a:srgbClr val="000000"/>
                </a:solidFill>
                <a:latin typeface="David"/>
                <a:cs typeface="David"/>
              </a:rPr>
              <a:t>התפלגות זרם ההשקעות הפיננסיות נטו של תושבי ישראל בחו"ל לפי מגזרים,</a:t>
            </a:r>
            <a:endParaRPr lang="he-IL" sz="1100" b="1" i="0" u="none" strike="noStrike" baseline="0">
              <a:solidFill>
                <a:srgbClr val="000000"/>
              </a:solidFill>
              <a:latin typeface="Calibri"/>
              <a:cs typeface="David"/>
            </a:endParaRPr>
          </a:p>
          <a:p>
            <a:pPr>
              <a:defRPr sz="1000" b="0" i="0" u="none" strike="noStrike" baseline="0">
                <a:solidFill>
                  <a:srgbClr val="000000"/>
                </a:solidFill>
                <a:latin typeface="Arial"/>
                <a:ea typeface="Arial"/>
                <a:cs typeface="Arial"/>
              </a:defRPr>
            </a:pPr>
            <a:r>
              <a:rPr lang="en-US" sz="1100" b="1" i="0" u="none" strike="noStrike" baseline="0">
                <a:solidFill>
                  <a:srgbClr val="000000"/>
                </a:solidFill>
                <a:latin typeface="David"/>
                <a:cs typeface="David"/>
              </a:rPr>
              <a:t>2010</a:t>
            </a:r>
            <a:r>
              <a:rPr lang="he-IL" sz="1100" b="1" i="0" u="none" strike="noStrike" baseline="0">
                <a:solidFill>
                  <a:srgbClr val="000000"/>
                </a:solidFill>
                <a:latin typeface="David"/>
                <a:cs typeface="David"/>
              </a:rPr>
              <a:t> עד 2017</a:t>
            </a:r>
          </a:p>
        </c:rich>
      </c:tx>
      <c:layout>
        <c:manualLayout>
          <c:xMode val="edge"/>
          <c:yMode val="edge"/>
          <c:x val="0.13620640921211108"/>
          <c:y val="2.2841207349081363E-2"/>
        </c:manualLayout>
      </c:layout>
      <c:overlay val="1"/>
    </c:title>
    <c:autoTitleDeleted val="0"/>
    <c:plotArea>
      <c:layout>
        <c:manualLayout>
          <c:layoutTarget val="inner"/>
          <c:xMode val="edge"/>
          <c:yMode val="edge"/>
          <c:x val="6.9996388888888886E-2"/>
          <c:y val="0.20437322339221736"/>
          <c:w val="0.8944080262244517"/>
          <c:h val="0.49490818328107383"/>
        </c:manualLayout>
      </c:layout>
      <c:barChart>
        <c:barDir val="col"/>
        <c:grouping val="clustered"/>
        <c:varyColors val="0"/>
        <c:ser>
          <c:idx val="0"/>
          <c:order val="0"/>
          <c:tx>
            <c:strRef>
              <c:f>'נתונים ג''-4'!$B$1</c:f>
              <c:strCache>
                <c:ptCount val="1"/>
                <c:pt idx="0">
                  <c:v>המגזר העסקי</c:v>
                </c:pt>
              </c:strCache>
            </c:strRef>
          </c:tx>
          <c:invertIfNegative val="0"/>
          <c:cat>
            <c:numRef>
              <c:f>'נתונים ג''-4'!$A$2:$A$9</c:f>
              <c:numCache>
                <c:formatCode>0</c:formatCode>
                <c:ptCount val="8"/>
                <c:pt idx="0">
                  <c:v>2010</c:v>
                </c:pt>
                <c:pt idx="1">
                  <c:v>2011</c:v>
                </c:pt>
                <c:pt idx="2">
                  <c:v>2012</c:v>
                </c:pt>
                <c:pt idx="3">
                  <c:v>2013</c:v>
                </c:pt>
                <c:pt idx="4">
                  <c:v>2014</c:v>
                </c:pt>
                <c:pt idx="5">
                  <c:v>2015</c:v>
                </c:pt>
                <c:pt idx="6">
                  <c:v>2016</c:v>
                </c:pt>
                <c:pt idx="7">
                  <c:v>2017</c:v>
                </c:pt>
              </c:numCache>
            </c:numRef>
          </c:cat>
          <c:val>
            <c:numRef>
              <c:f>'נתונים ג''-4'!$B$2:$B$9</c:f>
              <c:numCache>
                <c:formatCode>0</c:formatCode>
                <c:ptCount val="8"/>
                <c:pt idx="0">
                  <c:v>1806.202</c:v>
                </c:pt>
                <c:pt idx="1">
                  <c:v>518.29</c:v>
                </c:pt>
                <c:pt idx="2">
                  <c:v>2780.1400000000003</c:v>
                </c:pt>
                <c:pt idx="3">
                  <c:v>501.20699999999999</c:v>
                </c:pt>
                <c:pt idx="4">
                  <c:v>-63.974999999999966</c:v>
                </c:pt>
                <c:pt idx="5">
                  <c:v>680.06</c:v>
                </c:pt>
                <c:pt idx="6">
                  <c:v>-126.86300000000003</c:v>
                </c:pt>
                <c:pt idx="7">
                  <c:v>503</c:v>
                </c:pt>
              </c:numCache>
            </c:numRef>
          </c:val>
        </c:ser>
        <c:ser>
          <c:idx val="1"/>
          <c:order val="1"/>
          <c:tx>
            <c:strRef>
              <c:f>'נתונים ג''-4'!$C$1</c:f>
              <c:strCache>
                <c:ptCount val="1"/>
                <c:pt idx="0">
                  <c:v>הגופים המוסדיים</c:v>
                </c:pt>
              </c:strCache>
            </c:strRef>
          </c:tx>
          <c:invertIfNegative val="0"/>
          <c:cat>
            <c:numRef>
              <c:f>'נתונים ג''-4'!$A$2:$A$9</c:f>
              <c:numCache>
                <c:formatCode>0</c:formatCode>
                <c:ptCount val="8"/>
                <c:pt idx="0">
                  <c:v>2010</c:v>
                </c:pt>
                <c:pt idx="1">
                  <c:v>2011</c:v>
                </c:pt>
                <c:pt idx="2">
                  <c:v>2012</c:v>
                </c:pt>
                <c:pt idx="3">
                  <c:v>2013</c:v>
                </c:pt>
                <c:pt idx="4">
                  <c:v>2014</c:v>
                </c:pt>
                <c:pt idx="5">
                  <c:v>2015</c:v>
                </c:pt>
                <c:pt idx="6">
                  <c:v>2016</c:v>
                </c:pt>
                <c:pt idx="7">
                  <c:v>2017</c:v>
                </c:pt>
              </c:numCache>
            </c:numRef>
          </c:cat>
          <c:val>
            <c:numRef>
              <c:f>'נתונים ג''-4'!$C$2:$C$9</c:f>
              <c:numCache>
                <c:formatCode>0</c:formatCode>
                <c:ptCount val="8"/>
                <c:pt idx="0">
                  <c:v>5521.4809999999998</c:v>
                </c:pt>
                <c:pt idx="1">
                  <c:v>4651.42</c:v>
                </c:pt>
                <c:pt idx="2">
                  <c:v>2028.5420000000001</c:v>
                </c:pt>
                <c:pt idx="3">
                  <c:v>4538.4979999999996</c:v>
                </c:pt>
                <c:pt idx="4">
                  <c:v>3329.6570000000002</c:v>
                </c:pt>
                <c:pt idx="5">
                  <c:v>2588.1400000000003</c:v>
                </c:pt>
                <c:pt idx="6">
                  <c:v>476.34299999999996</c:v>
                </c:pt>
                <c:pt idx="7">
                  <c:v>-80</c:v>
                </c:pt>
              </c:numCache>
            </c:numRef>
          </c:val>
        </c:ser>
        <c:ser>
          <c:idx val="2"/>
          <c:order val="2"/>
          <c:tx>
            <c:strRef>
              <c:f>'נתונים ג''-4'!$D$1</c:f>
              <c:strCache>
                <c:ptCount val="1"/>
                <c:pt idx="0">
                  <c:v>משקי הבית</c:v>
                </c:pt>
              </c:strCache>
            </c:strRef>
          </c:tx>
          <c:invertIfNegative val="0"/>
          <c:cat>
            <c:numRef>
              <c:f>'נתונים ג''-4'!$A$2:$A$9</c:f>
              <c:numCache>
                <c:formatCode>0</c:formatCode>
                <c:ptCount val="8"/>
                <c:pt idx="0">
                  <c:v>2010</c:v>
                </c:pt>
                <c:pt idx="1">
                  <c:v>2011</c:v>
                </c:pt>
                <c:pt idx="2">
                  <c:v>2012</c:v>
                </c:pt>
                <c:pt idx="3">
                  <c:v>2013</c:v>
                </c:pt>
                <c:pt idx="4">
                  <c:v>2014</c:v>
                </c:pt>
                <c:pt idx="5">
                  <c:v>2015</c:v>
                </c:pt>
                <c:pt idx="6">
                  <c:v>2016</c:v>
                </c:pt>
                <c:pt idx="7">
                  <c:v>2017</c:v>
                </c:pt>
              </c:numCache>
            </c:numRef>
          </c:cat>
          <c:val>
            <c:numRef>
              <c:f>'נתונים ג''-4'!$D$2:$D$9</c:f>
              <c:numCache>
                <c:formatCode>0</c:formatCode>
                <c:ptCount val="8"/>
                <c:pt idx="0">
                  <c:v>2292.4459999999999</c:v>
                </c:pt>
                <c:pt idx="1">
                  <c:v>357.245</c:v>
                </c:pt>
                <c:pt idx="2">
                  <c:v>1174.944</c:v>
                </c:pt>
                <c:pt idx="3">
                  <c:v>2661.819</c:v>
                </c:pt>
                <c:pt idx="4">
                  <c:v>5356.57</c:v>
                </c:pt>
                <c:pt idx="5">
                  <c:v>2643.585</c:v>
                </c:pt>
                <c:pt idx="6">
                  <c:v>361.16699999999992</c:v>
                </c:pt>
                <c:pt idx="7">
                  <c:v>1962</c:v>
                </c:pt>
              </c:numCache>
            </c:numRef>
          </c:val>
        </c:ser>
        <c:ser>
          <c:idx val="3"/>
          <c:order val="3"/>
          <c:tx>
            <c:strRef>
              <c:f>'נתונים ג''-4'!$E$1</c:f>
              <c:strCache>
                <c:ptCount val="1"/>
                <c:pt idx="0">
                  <c:v>המגזר הבנקאי</c:v>
                </c:pt>
              </c:strCache>
            </c:strRef>
          </c:tx>
          <c:invertIfNegative val="0"/>
          <c:cat>
            <c:numRef>
              <c:f>'נתונים ג''-4'!$A$2:$A$9</c:f>
              <c:numCache>
                <c:formatCode>0</c:formatCode>
                <c:ptCount val="8"/>
                <c:pt idx="0">
                  <c:v>2010</c:v>
                </c:pt>
                <c:pt idx="1">
                  <c:v>2011</c:v>
                </c:pt>
                <c:pt idx="2">
                  <c:v>2012</c:v>
                </c:pt>
                <c:pt idx="3">
                  <c:v>2013</c:v>
                </c:pt>
                <c:pt idx="4">
                  <c:v>2014</c:v>
                </c:pt>
                <c:pt idx="5">
                  <c:v>2015</c:v>
                </c:pt>
                <c:pt idx="6">
                  <c:v>2016</c:v>
                </c:pt>
                <c:pt idx="7">
                  <c:v>2017</c:v>
                </c:pt>
              </c:numCache>
            </c:numRef>
          </c:cat>
          <c:val>
            <c:numRef>
              <c:f>'נתונים ג''-4'!$E$2:$E$9</c:f>
              <c:numCache>
                <c:formatCode>0</c:formatCode>
                <c:ptCount val="8"/>
                <c:pt idx="0">
                  <c:v>-762.85199999999986</c:v>
                </c:pt>
                <c:pt idx="1">
                  <c:v>-2072.9470000000001</c:v>
                </c:pt>
                <c:pt idx="2">
                  <c:v>1576.3849999999998</c:v>
                </c:pt>
                <c:pt idx="3">
                  <c:v>1623.8229999999999</c:v>
                </c:pt>
                <c:pt idx="4">
                  <c:v>1689.3239999999996</c:v>
                </c:pt>
                <c:pt idx="5">
                  <c:v>3935.1239999999998</c:v>
                </c:pt>
                <c:pt idx="6">
                  <c:v>949.82400000000007</c:v>
                </c:pt>
                <c:pt idx="7">
                  <c:v>2313</c:v>
                </c:pt>
              </c:numCache>
            </c:numRef>
          </c:val>
        </c:ser>
        <c:dLbls>
          <c:showLegendKey val="0"/>
          <c:showVal val="0"/>
          <c:showCatName val="0"/>
          <c:showSerName val="0"/>
          <c:showPercent val="0"/>
          <c:showBubbleSize val="0"/>
        </c:dLbls>
        <c:gapWidth val="150"/>
        <c:axId val="236198144"/>
        <c:axId val="236204032"/>
      </c:barChart>
      <c:catAx>
        <c:axId val="236198144"/>
        <c:scaling>
          <c:orientation val="minMax"/>
        </c:scaling>
        <c:delete val="0"/>
        <c:axPos val="b"/>
        <c:numFmt formatCode="General" sourceLinked="0"/>
        <c:majorTickMark val="none"/>
        <c:minorTickMark val="none"/>
        <c:tickLblPos val="low"/>
        <c:spPr>
          <a:ln>
            <a:noFill/>
          </a:ln>
        </c:spPr>
        <c:txPr>
          <a:bodyPr rot="-2700000" vert="horz"/>
          <a:lstStyle/>
          <a:p>
            <a:pPr>
              <a:defRPr sz="900" b="0" i="0" u="none" strike="noStrike" baseline="0">
                <a:solidFill>
                  <a:srgbClr val="000000"/>
                </a:solidFill>
                <a:latin typeface="David"/>
                <a:ea typeface="David"/>
                <a:cs typeface="David"/>
              </a:defRPr>
            </a:pPr>
            <a:endParaRPr lang="en-US"/>
          </a:p>
        </c:txPr>
        <c:crossAx val="236204032"/>
        <c:crosses val="autoZero"/>
        <c:auto val="1"/>
        <c:lblAlgn val="ctr"/>
        <c:lblOffset val="100"/>
        <c:tickLblSkip val="1"/>
        <c:noMultiLvlLbl val="1"/>
      </c:catAx>
      <c:valAx>
        <c:axId val="236204032"/>
        <c:scaling>
          <c:orientation val="minMax"/>
        </c:scaling>
        <c:delete val="0"/>
        <c:axPos val="l"/>
        <c:majorGridlines>
          <c:spPr>
            <a:ln w="6350">
              <a:solidFill>
                <a:schemeClr val="bg1">
                  <a:lumMod val="75000"/>
                </a:schemeClr>
              </a:solidFill>
              <a:prstDash val="dash"/>
            </a:ln>
          </c:spPr>
        </c:majorGridlines>
        <c:numFmt formatCode="0" sourceLinked="1"/>
        <c:majorTickMark val="in"/>
        <c:minorTickMark val="none"/>
        <c:tickLblPos val="nextTo"/>
        <c:spPr>
          <a:ln>
            <a:noFill/>
          </a:ln>
        </c:spPr>
        <c:txPr>
          <a:bodyPr rot="0" vert="horz"/>
          <a:lstStyle/>
          <a:p>
            <a:pPr>
              <a:defRPr sz="900" b="0" i="0" u="none" strike="noStrike" baseline="0">
                <a:solidFill>
                  <a:srgbClr val="000000"/>
                </a:solidFill>
                <a:latin typeface="David"/>
                <a:ea typeface="David"/>
                <a:cs typeface="David"/>
              </a:defRPr>
            </a:pPr>
            <a:endParaRPr lang="en-US"/>
          </a:p>
        </c:txPr>
        <c:crossAx val="236198144"/>
        <c:crosses val="autoZero"/>
        <c:crossBetween val="between"/>
        <c:majorUnit val="2000"/>
        <c:dispUnits>
          <c:builtInUnit val="thousands"/>
        </c:dispUnits>
      </c:valAx>
      <c:spPr>
        <a:ln w="6350">
          <a:noFill/>
        </a:ln>
      </c:spPr>
    </c:plotArea>
    <c:legend>
      <c:legendPos val="r"/>
      <c:legendEntry>
        <c:idx val="1"/>
        <c:txPr>
          <a:bodyPr/>
          <a:lstStyle/>
          <a:p>
            <a:pPr>
              <a:defRPr sz="900" b="0" i="0" u="none" strike="noStrike" baseline="0">
                <a:solidFill>
                  <a:srgbClr val="000000"/>
                </a:solidFill>
                <a:latin typeface="David"/>
                <a:ea typeface="David"/>
                <a:cs typeface="David"/>
              </a:defRPr>
            </a:pPr>
            <a:endParaRPr lang="en-US"/>
          </a:p>
        </c:txPr>
      </c:legendEntry>
      <c:layout>
        <c:manualLayout>
          <c:xMode val="edge"/>
          <c:yMode val="edge"/>
          <c:x val="2.8222222222222221E-2"/>
          <c:y val="0.84031868145235178"/>
          <c:w val="0.97177777777777774"/>
          <c:h val="9.4898138160432341E-2"/>
        </c:manualLayout>
      </c:layout>
      <c:overlay val="0"/>
      <c:spPr>
        <a:ln>
          <a:noFill/>
        </a:ln>
      </c:spPr>
      <c:txPr>
        <a:bodyPr/>
        <a:lstStyle/>
        <a:p>
          <a:pPr>
            <a:defRPr sz="900" b="0" i="0" u="none" strike="noStrike" baseline="0">
              <a:solidFill>
                <a:srgbClr val="000000"/>
              </a:solidFill>
              <a:latin typeface="David"/>
              <a:ea typeface="David"/>
              <a:cs typeface="David"/>
            </a:defRPr>
          </a:pPr>
          <a:endParaRPr lang="en-US"/>
        </a:p>
      </c:txPr>
    </c:legend>
    <c:plotVisOnly val="1"/>
    <c:dispBlanksAs val="gap"/>
    <c:showDLblsOverMax val="0"/>
  </c:chart>
  <c:spPr>
    <a:ln w="9525">
      <a:solidFill>
        <a:schemeClr val="bg1">
          <a:lumMod val="75000"/>
        </a:schemeClr>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1000" b="0" i="0" u="none" strike="noStrike" kern="1200" baseline="0">
                <a:solidFill>
                  <a:srgbClr val="000000"/>
                </a:solidFill>
                <a:latin typeface="Arial"/>
                <a:ea typeface="Arial"/>
                <a:cs typeface="Arial"/>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איור ג'-5: זרם ההשקעות הפיננסיות נטו של המשקיעים המוסדיים  בחו"ל לפי מכשירים,</a:t>
            </a:r>
          </a:p>
          <a:p>
            <a:pPr algn="ctr" rtl="1">
              <a:defRPr sz="1000" b="0" i="0" u="none" strike="noStrike" kern="1200" baseline="0">
                <a:solidFill>
                  <a:srgbClr val="000000"/>
                </a:solidFill>
                <a:latin typeface="Arial"/>
                <a:ea typeface="Arial"/>
                <a:cs typeface="Arial"/>
              </a:defRPr>
            </a:pPr>
            <a:r>
              <a:rPr lang="en-US" sz="1100" b="1" i="0" u="none" strike="noStrike" kern="1200" baseline="0">
                <a:solidFill>
                  <a:srgbClr val="000000"/>
                </a:solidFill>
                <a:effectLst/>
                <a:latin typeface="David" panose="020E0502060401010101" pitchFamily="34" charset="-79"/>
                <a:ea typeface="Arial"/>
                <a:cs typeface="David" panose="020E0502060401010101" pitchFamily="34" charset="-79"/>
              </a:rPr>
              <a:t>2007</a:t>
            </a: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 עד 2017</a:t>
            </a:r>
          </a:p>
        </c:rich>
      </c:tx>
      <c:overlay val="0"/>
    </c:title>
    <c:autoTitleDeleted val="0"/>
    <c:plotArea>
      <c:layout>
        <c:manualLayout>
          <c:layoutTarget val="inner"/>
          <c:xMode val="edge"/>
          <c:yMode val="edge"/>
          <c:x val="7.1082575757575761E-2"/>
          <c:y val="0.24878571428571428"/>
          <c:w val="0.89836189593947813"/>
          <c:h val="0.52023928571428568"/>
        </c:manualLayout>
      </c:layout>
      <c:barChart>
        <c:barDir val="col"/>
        <c:grouping val="stacked"/>
        <c:varyColors val="0"/>
        <c:ser>
          <c:idx val="0"/>
          <c:order val="0"/>
          <c:tx>
            <c:strRef>
              <c:f>'נתונים ג''-5'!$B$1</c:f>
              <c:strCache>
                <c:ptCount val="1"/>
                <c:pt idx="0">
                  <c:v>הון מניות</c:v>
                </c:pt>
              </c:strCache>
            </c:strRef>
          </c:tx>
          <c:invertIfNegative val="0"/>
          <c:cat>
            <c:numRef>
              <c:f>'נתונים ג''-5'!$A$5:$A$15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ג''-5'!$B$5:$B$15</c:f>
              <c:numCache>
                <c:formatCode>0</c:formatCode>
                <c:ptCount val="11"/>
                <c:pt idx="0">
                  <c:v>1022.405</c:v>
                </c:pt>
                <c:pt idx="1">
                  <c:v>1886.0519999999999</c:v>
                </c:pt>
                <c:pt idx="2">
                  <c:v>5329.6890000000003</c:v>
                </c:pt>
                <c:pt idx="3">
                  <c:v>4007.8919999999998</c:v>
                </c:pt>
                <c:pt idx="4">
                  <c:v>3626.913</c:v>
                </c:pt>
                <c:pt idx="5">
                  <c:v>2213.67</c:v>
                </c:pt>
                <c:pt idx="6">
                  <c:v>3213.7939999999999</c:v>
                </c:pt>
                <c:pt idx="7">
                  <c:v>520.197</c:v>
                </c:pt>
                <c:pt idx="8">
                  <c:v>132.744</c:v>
                </c:pt>
                <c:pt idx="9">
                  <c:v>-256.62900000000002</c:v>
                </c:pt>
                <c:pt idx="10">
                  <c:v>719</c:v>
                </c:pt>
              </c:numCache>
            </c:numRef>
          </c:val>
        </c:ser>
        <c:ser>
          <c:idx val="1"/>
          <c:order val="1"/>
          <c:tx>
            <c:strRef>
              <c:f>'נתונים ג''-5'!$C$1</c:f>
              <c:strCache>
                <c:ptCount val="1"/>
                <c:pt idx="0">
                  <c:v>אג"ח </c:v>
                </c:pt>
              </c:strCache>
            </c:strRef>
          </c:tx>
          <c:invertIfNegative val="0"/>
          <c:cat>
            <c:numRef>
              <c:f>'נתונים ג''-5'!$A$5:$A$15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ג''-5'!$C$5:$C$15</c:f>
              <c:numCache>
                <c:formatCode>0</c:formatCode>
                <c:ptCount val="11"/>
                <c:pt idx="0">
                  <c:v>162.47399999999999</c:v>
                </c:pt>
                <c:pt idx="1">
                  <c:v>-855.35299999999995</c:v>
                </c:pt>
                <c:pt idx="2">
                  <c:v>875.83</c:v>
                </c:pt>
                <c:pt idx="3">
                  <c:v>1513.5889999999999</c:v>
                </c:pt>
                <c:pt idx="4">
                  <c:v>1024.5070000000001</c:v>
                </c:pt>
                <c:pt idx="5">
                  <c:v>-185.12799999999999</c:v>
                </c:pt>
                <c:pt idx="6">
                  <c:v>1324.704</c:v>
                </c:pt>
                <c:pt idx="7">
                  <c:v>2809.46</c:v>
                </c:pt>
                <c:pt idx="8">
                  <c:v>2455.3960000000002</c:v>
                </c:pt>
                <c:pt idx="9">
                  <c:v>732.97199999999998</c:v>
                </c:pt>
                <c:pt idx="10">
                  <c:v>-799</c:v>
                </c:pt>
              </c:numCache>
            </c:numRef>
          </c:val>
        </c:ser>
        <c:dLbls>
          <c:showLegendKey val="0"/>
          <c:showVal val="0"/>
          <c:showCatName val="0"/>
          <c:showSerName val="0"/>
          <c:showPercent val="0"/>
          <c:showBubbleSize val="0"/>
        </c:dLbls>
        <c:gapWidth val="150"/>
        <c:overlap val="100"/>
        <c:axId val="252984320"/>
        <c:axId val="252986112"/>
      </c:barChart>
      <c:catAx>
        <c:axId val="252984320"/>
        <c:scaling>
          <c:orientation val="minMax"/>
        </c:scaling>
        <c:delete val="0"/>
        <c:axPos val="b"/>
        <c:minorGridlines>
          <c:spPr>
            <a:ln>
              <a:noFill/>
            </a:ln>
          </c:spPr>
        </c:minorGridlines>
        <c:numFmt formatCode="General" sourceLinked="0"/>
        <c:majorTickMark val="none"/>
        <c:minorTickMark val="none"/>
        <c:tickLblPos val="low"/>
        <c:spPr>
          <a:ln>
            <a:noFill/>
          </a:ln>
        </c:spPr>
        <c:txPr>
          <a:bodyPr rot="-2700000" vert="horz"/>
          <a:lstStyle/>
          <a:p>
            <a:pPr algn="ctr">
              <a:defRPr lang="he-IL" sz="900" b="0" i="0" u="none" strike="noStrike" kern="1200" baseline="0">
                <a:solidFill>
                  <a:srgbClr val="000000"/>
                </a:solidFill>
                <a:latin typeface="David"/>
                <a:ea typeface="David"/>
                <a:cs typeface="David"/>
              </a:defRPr>
            </a:pPr>
            <a:endParaRPr lang="en-US"/>
          </a:p>
        </c:txPr>
        <c:crossAx val="252986112"/>
        <c:crosses val="autoZero"/>
        <c:auto val="1"/>
        <c:lblAlgn val="ctr"/>
        <c:lblOffset val="100"/>
        <c:noMultiLvlLbl val="1"/>
      </c:catAx>
      <c:valAx>
        <c:axId val="252986112"/>
        <c:scaling>
          <c:orientation val="minMax"/>
        </c:scaling>
        <c:delete val="0"/>
        <c:axPos val="l"/>
        <c:majorGridlines>
          <c:spPr>
            <a:ln w="3175">
              <a:solidFill>
                <a:schemeClr val="bg1">
                  <a:lumMod val="75000"/>
                </a:schemeClr>
              </a:solidFill>
              <a:prstDash val="dash"/>
            </a:ln>
          </c:spPr>
        </c:majorGridlines>
        <c:title>
          <c:tx>
            <c:rich>
              <a:bodyPr rot="0" vert="horz"/>
              <a:lstStyle/>
              <a:p>
                <a:pPr>
                  <a:defRPr sz="900" b="0">
                    <a:latin typeface="David" panose="020E0502060401010101" pitchFamily="34" charset="-79"/>
                    <a:cs typeface="David" panose="020E0502060401010101" pitchFamily="34" charset="-79"/>
                  </a:defRPr>
                </a:pPr>
                <a:r>
                  <a:rPr lang="he-IL" sz="900" b="0">
                    <a:latin typeface="David" panose="020E0502060401010101" pitchFamily="34" charset="-79"/>
                    <a:cs typeface="David" panose="020E0502060401010101" pitchFamily="34" charset="-79"/>
                  </a:rPr>
                  <a:t>מיליארדי דולרים</a:t>
                </a:r>
                <a:endParaRPr lang="en-US" sz="900" b="0">
                  <a:latin typeface="David" panose="020E0502060401010101" pitchFamily="34" charset="-79"/>
                  <a:cs typeface="David" panose="020E0502060401010101" pitchFamily="34" charset="-79"/>
                </a:endParaRPr>
              </a:p>
            </c:rich>
          </c:tx>
          <c:layout>
            <c:manualLayout>
              <c:xMode val="edge"/>
              <c:yMode val="edge"/>
              <c:x val="1.6591666666666666E-3"/>
              <c:y val="0.10864365079365079"/>
            </c:manualLayout>
          </c:layout>
          <c:overlay val="0"/>
        </c:title>
        <c:numFmt formatCode="#,##0" sourceLinked="0"/>
        <c:majorTickMark val="none"/>
        <c:minorTickMark val="none"/>
        <c:tickLblPos val="low"/>
        <c:spPr>
          <a:ln>
            <a:noFill/>
          </a:ln>
        </c:spPr>
        <c:txPr>
          <a:bodyPr rot="0" vert="horz"/>
          <a:lstStyle/>
          <a:p>
            <a:pPr algn="ctr">
              <a:defRPr lang="he-IL" sz="900" b="0" i="0" u="none" strike="noStrike" kern="1200" baseline="0">
                <a:solidFill>
                  <a:srgbClr val="000000"/>
                </a:solidFill>
                <a:latin typeface="David"/>
                <a:ea typeface="David"/>
                <a:cs typeface="David"/>
              </a:defRPr>
            </a:pPr>
            <a:endParaRPr lang="en-US"/>
          </a:p>
        </c:txPr>
        <c:crossAx val="252984320"/>
        <c:crosses val="autoZero"/>
        <c:crossBetween val="between"/>
        <c:majorUnit val="2000"/>
        <c:minorUnit val="1000"/>
        <c:dispUnits>
          <c:builtInUnit val="thousands"/>
        </c:dispUnits>
      </c:valAx>
      <c:spPr>
        <a:ln>
          <a:noFill/>
        </a:ln>
      </c:spPr>
    </c:plotArea>
    <c:legend>
      <c:legendPos val="b"/>
      <c:layout>
        <c:manualLayout>
          <c:xMode val="edge"/>
          <c:yMode val="edge"/>
          <c:x val="5.2916666666666667E-2"/>
          <c:y val="0.89373611111111106"/>
          <c:w val="0.28045416666666662"/>
          <c:h val="7.4418253968253967E-2"/>
        </c:manualLayout>
      </c:layout>
      <c:overlay val="0"/>
      <c:spPr>
        <a:ln w="6350">
          <a:noFill/>
        </a:ln>
      </c:spPr>
      <c:txPr>
        <a:bodyPr/>
        <a:lstStyle/>
        <a:p>
          <a:pPr>
            <a:defRPr lang="he-IL" sz="900" b="0" i="0" u="none" strike="noStrike" kern="1200" baseline="0">
              <a:solidFill>
                <a:srgbClr val="000000"/>
              </a:solidFill>
              <a:latin typeface="David"/>
              <a:ea typeface="David"/>
              <a:cs typeface="David"/>
            </a:defRPr>
          </a:pPr>
          <a:endParaRPr lang="en-US"/>
        </a:p>
      </c:txPr>
    </c:legend>
    <c:plotVisOnly val="1"/>
    <c:dispBlanksAs val="gap"/>
    <c:showDLblsOverMax val="0"/>
  </c:chart>
  <c:spPr>
    <a:ln w="9525">
      <a:solidFill>
        <a:schemeClr val="bg1">
          <a:lumMod val="75000"/>
        </a:schemeClr>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1800" b="1" i="0" u="none" strike="noStrike" kern="1200" baseline="0">
                <a:solidFill>
                  <a:sysClr val="windowText" lastClr="000000"/>
                </a:solidFill>
                <a:latin typeface="+mn-lt"/>
                <a:ea typeface="+mn-ea"/>
                <a:cs typeface="+mn-cs"/>
              </a:defRPr>
            </a:pPr>
            <a:r>
              <a:rPr lang="he-IL" sz="1100" b="1" i="0" baseline="0">
                <a:effectLst/>
                <a:latin typeface="David" panose="020E0502060401010101" pitchFamily="34" charset="-79"/>
                <a:cs typeface="David" panose="020E0502060401010101" pitchFamily="34" charset="-79"/>
              </a:rPr>
              <a:t>איור ג'-6: זרם ההשקעות הישירות  נטו </a:t>
            </a:r>
            <a:r>
              <a:rPr lang="he-IL" sz="1100" b="1" i="0" u="none" strike="noStrike" baseline="0">
                <a:effectLst/>
                <a:latin typeface="David" panose="020E0502060401010101" pitchFamily="34" charset="-79"/>
                <a:cs typeface="David" panose="020E0502060401010101" pitchFamily="34" charset="-79"/>
              </a:rPr>
              <a:t>של תושבי ישראל </a:t>
            </a:r>
            <a:r>
              <a:rPr lang="he-IL" sz="1100" b="1" i="0" baseline="0">
                <a:effectLst/>
                <a:latin typeface="David" panose="020E0502060401010101" pitchFamily="34" charset="-79"/>
                <a:cs typeface="David" panose="020E0502060401010101" pitchFamily="34" charset="-79"/>
              </a:rPr>
              <a:t>בהון מניות זרות לפי ענפים,</a:t>
            </a:r>
          </a:p>
          <a:p>
            <a:pPr algn="ctr" rtl="1">
              <a:defRPr sz="1800" b="1" i="0" u="none" strike="noStrike" kern="1200" baseline="0">
                <a:solidFill>
                  <a:sysClr val="windowText" lastClr="000000"/>
                </a:solidFill>
                <a:latin typeface="+mn-lt"/>
                <a:ea typeface="+mn-ea"/>
                <a:cs typeface="+mn-cs"/>
              </a:defRPr>
            </a:pPr>
            <a:r>
              <a:rPr lang="he-IL" sz="1100" b="1" i="0" u="none" strike="noStrike" kern="1200" baseline="0">
                <a:solidFill>
                  <a:sysClr val="windowText" lastClr="000000"/>
                </a:solidFill>
                <a:effectLst/>
                <a:latin typeface="David" panose="020E0502060401010101" pitchFamily="34" charset="-79"/>
                <a:ea typeface="+mn-ea"/>
                <a:cs typeface="David" panose="020E0502060401010101" pitchFamily="34" charset="-79"/>
              </a:rPr>
              <a:t>2010 עד </a:t>
            </a:r>
            <a:r>
              <a:rPr lang="en-US" sz="1100" b="1" i="0" u="none" strike="noStrike" kern="1200" baseline="0">
                <a:solidFill>
                  <a:sysClr val="windowText" lastClr="000000"/>
                </a:solidFill>
                <a:effectLst/>
                <a:latin typeface="David" panose="020E0502060401010101" pitchFamily="34" charset="-79"/>
                <a:ea typeface="+mn-ea"/>
                <a:cs typeface="David" panose="020E0502060401010101" pitchFamily="34" charset="-79"/>
              </a:rPr>
              <a:t>2017</a:t>
            </a:r>
            <a:endParaRPr lang="he-IL" sz="1100" b="1" i="0" u="none" strike="noStrike" kern="1200" baseline="0">
              <a:solidFill>
                <a:sysClr val="windowText" lastClr="000000"/>
              </a:solidFill>
              <a:effectLst/>
              <a:latin typeface="David" panose="020E0502060401010101" pitchFamily="34" charset="-79"/>
              <a:ea typeface="+mn-ea"/>
              <a:cs typeface="David" panose="020E0502060401010101" pitchFamily="34" charset="-79"/>
            </a:endParaRPr>
          </a:p>
        </c:rich>
      </c:tx>
      <c:overlay val="0"/>
    </c:title>
    <c:autoTitleDeleted val="0"/>
    <c:plotArea>
      <c:layout>
        <c:manualLayout>
          <c:layoutTarget val="inner"/>
          <c:xMode val="edge"/>
          <c:yMode val="edge"/>
          <c:x val="7.79725E-2"/>
          <c:y val="0.21916904761904762"/>
          <c:w val="0.89391444444444446"/>
          <c:h val="0.52843906296535925"/>
        </c:manualLayout>
      </c:layout>
      <c:barChart>
        <c:barDir val="col"/>
        <c:grouping val="stacked"/>
        <c:varyColors val="0"/>
        <c:ser>
          <c:idx val="0"/>
          <c:order val="0"/>
          <c:tx>
            <c:strRef>
              <c:f>'נתונים ג''-6'!$B$1</c:f>
              <c:strCache>
                <c:ptCount val="1"/>
                <c:pt idx="0">
                  <c:v>השקעות ישירות של יתר הענפים בהון מניות זרות</c:v>
                </c:pt>
              </c:strCache>
            </c:strRef>
          </c:tx>
          <c:spPr>
            <a:solidFill>
              <a:schemeClr val="accent3"/>
            </a:solidFill>
          </c:spPr>
          <c:invertIfNegative val="0"/>
          <c:dLbls>
            <c:dLbl>
              <c:idx val="3"/>
              <c:delete val="1"/>
            </c:dLbl>
            <c:dLbl>
              <c:idx val="4"/>
              <c:delete val="1"/>
            </c:dLbl>
            <c:dLbl>
              <c:idx val="5"/>
              <c:delete val="1"/>
            </c:dLbl>
            <c:dLbl>
              <c:idx val="6"/>
              <c:layout>
                <c:manualLayout>
                  <c:x val="0"/>
                  <c:y val="-5.2171591130829508E-3"/>
                </c:manualLayout>
              </c:layout>
              <c:showLegendKey val="0"/>
              <c:showVal val="1"/>
              <c:showCatName val="0"/>
              <c:showSerName val="0"/>
              <c:showPercent val="0"/>
              <c:showBubbleSize val="0"/>
            </c:dLbl>
            <c:numFmt formatCode="#,##0.0" sourceLinked="0"/>
            <c:txPr>
              <a:bodyPr/>
              <a:lstStyle/>
              <a:p>
                <a:pPr>
                  <a:defRPr sz="800" b="0">
                    <a:latin typeface="David" panose="020E0502060401010101" pitchFamily="34" charset="-79"/>
                    <a:cs typeface="David" panose="020E0502060401010101" pitchFamily="34" charset="-79"/>
                  </a:defRPr>
                </a:pPr>
                <a:endParaRPr lang="en-US"/>
              </a:p>
            </c:txPr>
            <c:showLegendKey val="0"/>
            <c:showVal val="1"/>
            <c:showCatName val="0"/>
            <c:showSerName val="0"/>
            <c:showPercent val="0"/>
            <c:showBubbleSize val="0"/>
            <c:showLeaderLines val="0"/>
          </c:dLbls>
          <c:cat>
            <c:numRef>
              <c:f>'נתונים ג''-6'!$A$2:$A$9</c:f>
              <c:numCache>
                <c:formatCode>0</c:formatCode>
                <c:ptCount val="8"/>
                <c:pt idx="0">
                  <c:v>2010</c:v>
                </c:pt>
                <c:pt idx="1">
                  <c:v>2011</c:v>
                </c:pt>
                <c:pt idx="2">
                  <c:v>2012</c:v>
                </c:pt>
                <c:pt idx="3">
                  <c:v>2013</c:v>
                </c:pt>
                <c:pt idx="4">
                  <c:v>2014</c:v>
                </c:pt>
                <c:pt idx="5">
                  <c:v>2015</c:v>
                </c:pt>
                <c:pt idx="6">
                  <c:v>2016</c:v>
                </c:pt>
                <c:pt idx="7">
                  <c:v>2017</c:v>
                </c:pt>
              </c:numCache>
            </c:numRef>
          </c:cat>
          <c:val>
            <c:numRef>
              <c:f>'נתונים ג''-6'!$B$2:$B$9</c:f>
              <c:numCache>
                <c:formatCode>0</c:formatCode>
                <c:ptCount val="8"/>
                <c:pt idx="0">
                  <c:v>883.49199999999996</c:v>
                </c:pt>
                <c:pt idx="1">
                  <c:v>2394.2939999999999</c:v>
                </c:pt>
                <c:pt idx="2">
                  <c:v>589.76199999999983</c:v>
                </c:pt>
                <c:pt idx="3">
                  <c:v>90.932000000000244</c:v>
                </c:pt>
                <c:pt idx="4">
                  <c:v>359.96400000000011</c:v>
                </c:pt>
                <c:pt idx="5">
                  <c:v>172.01399999999921</c:v>
                </c:pt>
                <c:pt idx="6">
                  <c:v>1334.5100000000002</c:v>
                </c:pt>
                <c:pt idx="7">
                  <c:v>998</c:v>
                </c:pt>
              </c:numCache>
            </c:numRef>
          </c:val>
        </c:ser>
        <c:ser>
          <c:idx val="1"/>
          <c:order val="1"/>
          <c:tx>
            <c:strRef>
              <c:f>'נתונים ג''-6'!$C$1</c:f>
              <c:strCache>
                <c:ptCount val="1"/>
                <c:pt idx="0">
                  <c:v>השקעות ישירות של ענף התרופות בהון מניות זרות</c:v>
                </c:pt>
              </c:strCache>
            </c:strRef>
          </c:tx>
          <c:spPr>
            <a:solidFill>
              <a:schemeClr val="accent1"/>
            </a:solidFill>
          </c:spPr>
          <c:invertIfNegative val="0"/>
          <c:dLbls>
            <c:dLbl>
              <c:idx val="4"/>
              <c:layout>
                <c:manualLayout>
                  <c:x val="0"/>
                  <c:y val="5.2171591130829508E-3"/>
                </c:manualLayout>
              </c:layout>
              <c:showLegendKey val="0"/>
              <c:showVal val="1"/>
              <c:showCatName val="0"/>
              <c:showSerName val="0"/>
              <c:showPercent val="0"/>
              <c:showBubbleSize val="0"/>
            </c:dLbl>
            <c:numFmt formatCode="#,##0.0" sourceLinked="0"/>
            <c:txPr>
              <a:bodyPr/>
              <a:lstStyle/>
              <a:p>
                <a:pPr>
                  <a:defRPr sz="800" b="0">
                    <a:latin typeface="David" panose="020E0502060401010101" pitchFamily="34" charset="-79"/>
                    <a:cs typeface="David" panose="020E0502060401010101" pitchFamily="34" charset="-79"/>
                  </a:defRPr>
                </a:pPr>
                <a:endParaRPr lang="en-US"/>
              </a:p>
            </c:txPr>
            <c:showLegendKey val="0"/>
            <c:showVal val="1"/>
            <c:showCatName val="0"/>
            <c:showSerName val="0"/>
            <c:showPercent val="0"/>
            <c:showBubbleSize val="0"/>
            <c:showLeaderLines val="0"/>
          </c:dLbls>
          <c:cat>
            <c:numRef>
              <c:f>'נתונים ג''-6'!$A$2:$A$9</c:f>
              <c:numCache>
                <c:formatCode>0</c:formatCode>
                <c:ptCount val="8"/>
                <c:pt idx="0">
                  <c:v>2010</c:v>
                </c:pt>
                <c:pt idx="1">
                  <c:v>2011</c:v>
                </c:pt>
                <c:pt idx="2">
                  <c:v>2012</c:v>
                </c:pt>
                <c:pt idx="3">
                  <c:v>2013</c:v>
                </c:pt>
                <c:pt idx="4">
                  <c:v>2014</c:v>
                </c:pt>
                <c:pt idx="5">
                  <c:v>2015</c:v>
                </c:pt>
                <c:pt idx="6">
                  <c:v>2016</c:v>
                </c:pt>
                <c:pt idx="7">
                  <c:v>2017</c:v>
                </c:pt>
              </c:numCache>
            </c:numRef>
          </c:cat>
          <c:val>
            <c:numRef>
              <c:f>'נתונים ג''-6'!$C$2:$C$9</c:f>
              <c:numCache>
                <c:formatCode>0</c:formatCode>
                <c:ptCount val="8"/>
                <c:pt idx="0">
                  <c:v>4145.7</c:v>
                </c:pt>
                <c:pt idx="1">
                  <c:v>4566</c:v>
                </c:pt>
                <c:pt idx="2">
                  <c:v>2419.3000000000002</c:v>
                </c:pt>
                <c:pt idx="3">
                  <c:v>4172.6000000000004</c:v>
                </c:pt>
                <c:pt idx="4">
                  <c:v>4136.2</c:v>
                </c:pt>
                <c:pt idx="5">
                  <c:v>5275.8</c:v>
                </c:pt>
                <c:pt idx="6">
                  <c:v>12619</c:v>
                </c:pt>
                <c:pt idx="7">
                  <c:v>2466</c:v>
                </c:pt>
              </c:numCache>
            </c:numRef>
          </c:val>
        </c:ser>
        <c:dLbls>
          <c:showLegendKey val="0"/>
          <c:showVal val="0"/>
          <c:showCatName val="0"/>
          <c:showSerName val="0"/>
          <c:showPercent val="0"/>
          <c:showBubbleSize val="0"/>
        </c:dLbls>
        <c:gapWidth val="55"/>
        <c:overlap val="100"/>
        <c:axId val="253138048"/>
        <c:axId val="253139584"/>
      </c:barChart>
      <c:catAx>
        <c:axId val="253138048"/>
        <c:scaling>
          <c:orientation val="minMax"/>
        </c:scaling>
        <c:delete val="0"/>
        <c:axPos val="b"/>
        <c:numFmt formatCode="0" sourceLinked="1"/>
        <c:majorTickMark val="none"/>
        <c:minorTickMark val="none"/>
        <c:tickLblPos val="low"/>
        <c:spPr>
          <a:ln>
            <a:noFill/>
          </a:ln>
        </c:spPr>
        <c:txPr>
          <a:bodyPr/>
          <a:lstStyle/>
          <a:p>
            <a:pPr>
              <a:defRPr sz="900">
                <a:latin typeface="David" panose="020E0502060401010101" pitchFamily="34" charset="-79"/>
                <a:cs typeface="David" panose="020E0502060401010101" pitchFamily="34" charset="-79"/>
              </a:defRPr>
            </a:pPr>
            <a:endParaRPr lang="en-US"/>
          </a:p>
        </c:txPr>
        <c:crossAx val="253139584"/>
        <c:crosses val="autoZero"/>
        <c:auto val="1"/>
        <c:lblAlgn val="ctr"/>
        <c:lblOffset val="100"/>
        <c:noMultiLvlLbl val="0"/>
      </c:catAx>
      <c:valAx>
        <c:axId val="253139584"/>
        <c:scaling>
          <c:orientation val="minMax"/>
        </c:scaling>
        <c:delete val="0"/>
        <c:axPos val="l"/>
        <c:majorGridlines>
          <c:spPr>
            <a:ln w="6350">
              <a:solidFill>
                <a:schemeClr val="bg1">
                  <a:lumMod val="75000"/>
                </a:schemeClr>
              </a:solidFill>
              <a:prstDash val="dash"/>
            </a:ln>
          </c:spPr>
        </c:majorGridlines>
        <c:title>
          <c:tx>
            <c:rich>
              <a:bodyPr rot="0" vert="horz"/>
              <a:lstStyle/>
              <a:p>
                <a:pPr>
                  <a:defRPr sz="900" b="0">
                    <a:latin typeface="David" panose="020E0502060401010101" pitchFamily="34" charset="-79"/>
                    <a:cs typeface="David" panose="020E0502060401010101" pitchFamily="34" charset="-79"/>
                  </a:defRPr>
                </a:pPr>
                <a:r>
                  <a:rPr lang="he-IL" sz="900" b="0">
                    <a:latin typeface="David" panose="020E0502060401010101" pitchFamily="34" charset="-79"/>
                    <a:cs typeface="David" panose="020E0502060401010101" pitchFamily="34" charset="-79"/>
                  </a:rPr>
                  <a:t>מיליארדי דולרים</a:t>
                </a:r>
                <a:endParaRPr lang="en-US" sz="900" b="0">
                  <a:latin typeface="David" panose="020E0502060401010101" pitchFamily="34" charset="-79"/>
                  <a:cs typeface="David" panose="020E0502060401010101" pitchFamily="34" charset="-79"/>
                </a:endParaRPr>
              </a:p>
            </c:rich>
          </c:tx>
          <c:layout>
            <c:manualLayout>
              <c:xMode val="edge"/>
              <c:yMode val="edge"/>
              <c:x val="2.279722222222222E-3"/>
              <c:y val="9.2077380952380952E-2"/>
            </c:manualLayout>
          </c:layout>
          <c:overlay val="0"/>
        </c:title>
        <c:numFmt formatCode="0" sourceLinked="1"/>
        <c:majorTickMark val="none"/>
        <c:minorTickMark val="none"/>
        <c:tickLblPos val="nextTo"/>
        <c:spPr>
          <a:ln>
            <a:noFill/>
          </a:ln>
        </c:spPr>
        <c:txPr>
          <a:bodyPr/>
          <a:lstStyle/>
          <a:p>
            <a:pPr>
              <a:defRPr sz="900">
                <a:latin typeface="David" panose="020E0502060401010101" pitchFamily="34" charset="-79"/>
                <a:cs typeface="David" panose="020E0502060401010101" pitchFamily="34" charset="-79"/>
              </a:defRPr>
            </a:pPr>
            <a:endParaRPr lang="en-US"/>
          </a:p>
        </c:txPr>
        <c:crossAx val="253138048"/>
        <c:crosses val="autoZero"/>
        <c:crossBetween val="between"/>
        <c:majorUnit val="4000"/>
        <c:dispUnits>
          <c:builtInUnit val="thousands"/>
        </c:dispUnits>
      </c:valAx>
      <c:spPr>
        <a:ln w="6350">
          <a:noFill/>
        </a:ln>
      </c:spPr>
    </c:plotArea>
    <c:legend>
      <c:legendPos val="b"/>
      <c:layout>
        <c:manualLayout>
          <c:xMode val="edge"/>
          <c:yMode val="edge"/>
          <c:x val="9.3922222222222237E-3"/>
          <c:y val="0.86272539682539684"/>
          <c:w val="0.64526972222222223"/>
          <c:h val="0.11801468253968254"/>
        </c:manualLayout>
      </c:layout>
      <c:overlay val="0"/>
      <c:spPr>
        <a:ln>
          <a:noFill/>
        </a:ln>
      </c:spPr>
      <c:txPr>
        <a:bodyPr/>
        <a:lstStyle/>
        <a:p>
          <a:pPr>
            <a:defRPr sz="900">
              <a:latin typeface="David" panose="020E0502060401010101" pitchFamily="34" charset="-79"/>
              <a:cs typeface="David" panose="020E0502060401010101" pitchFamily="34" charset="-79"/>
            </a:defRPr>
          </a:pPr>
          <a:endParaRPr lang="en-US"/>
        </a:p>
      </c:txPr>
    </c:legend>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1100"/>
            </a:pPr>
            <a:r>
              <a:rPr lang="he-IL" sz="1100"/>
              <a:t>איור ג'-</a:t>
            </a:r>
            <a:r>
              <a:rPr lang="en-US" sz="1100"/>
              <a:t>7</a:t>
            </a:r>
            <a:r>
              <a:rPr lang="he-IL" sz="1100"/>
              <a:t>:ההלוואות הפיננסיות שנתנו תושבי ישראל לתושבי חוץ,</a:t>
            </a:r>
            <a:r>
              <a:rPr lang="he-IL" sz="1100" baseline="0"/>
              <a:t> </a:t>
            </a:r>
            <a:r>
              <a:rPr lang="he-IL" sz="1100"/>
              <a:t> </a:t>
            </a:r>
            <a:r>
              <a:rPr lang="en-US" sz="1100"/>
              <a:t>2007</a:t>
            </a:r>
            <a:r>
              <a:rPr lang="he-IL" sz="1100"/>
              <a:t> עד </a:t>
            </a:r>
            <a:r>
              <a:rPr lang="en-US" sz="1100"/>
              <a:t>2017</a:t>
            </a:r>
            <a:endParaRPr lang="he-IL" sz="1100"/>
          </a:p>
        </c:rich>
      </c:tx>
      <c:overlay val="0"/>
    </c:title>
    <c:autoTitleDeleted val="0"/>
    <c:plotArea>
      <c:layout>
        <c:manualLayout>
          <c:layoutTarget val="inner"/>
          <c:xMode val="edge"/>
          <c:yMode val="edge"/>
          <c:x val="7.42596325001212E-2"/>
          <c:y val="0.25199295318321724"/>
          <c:w val="0.88303053856465374"/>
          <c:h val="0.51732099465413894"/>
        </c:manualLayout>
      </c:layout>
      <c:barChart>
        <c:barDir val="col"/>
        <c:grouping val="stacked"/>
        <c:varyColors val="0"/>
        <c:ser>
          <c:idx val="0"/>
          <c:order val="0"/>
          <c:tx>
            <c:strRef>
              <c:f>'נתונים ג''-7'!$B$1</c:f>
              <c:strCache>
                <c:ptCount val="1"/>
                <c:pt idx="0">
                  <c:v>זרם הלוואות פיננסיות </c:v>
                </c:pt>
              </c:strCache>
            </c:strRef>
          </c:tx>
          <c:spPr>
            <a:solidFill>
              <a:schemeClr val="accent2"/>
            </a:solidFill>
          </c:spPr>
          <c:invertIfNegative val="0"/>
          <c:cat>
            <c:numRef>
              <c:f>'נתונים ג''-7'!$A$5:$A$15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ג''-7'!$B$5:$B$15</c:f>
              <c:numCache>
                <c:formatCode>#,##0</c:formatCode>
                <c:ptCount val="11"/>
                <c:pt idx="0">
                  <c:v>794.58900000000006</c:v>
                </c:pt>
                <c:pt idx="1">
                  <c:v>2522.1499999999996</c:v>
                </c:pt>
                <c:pt idx="2">
                  <c:v>-1068.2739999999999</c:v>
                </c:pt>
                <c:pt idx="3">
                  <c:v>309.69599999999997</c:v>
                </c:pt>
                <c:pt idx="4">
                  <c:v>-649.03399999999999</c:v>
                </c:pt>
                <c:pt idx="5">
                  <c:v>215.28199999999998</c:v>
                </c:pt>
                <c:pt idx="6">
                  <c:v>-95.302999999999997</c:v>
                </c:pt>
                <c:pt idx="7">
                  <c:v>650.48</c:v>
                </c:pt>
                <c:pt idx="8">
                  <c:v>54.432000000000016</c:v>
                </c:pt>
                <c:pt idx="9">
                  <c:v>837.28800000000001</c:v>
                </c:pt>
                <c:pt idx="10">
                  <c:v>5209</c:v>
                </c:pt>
              </c:numCache>
            </c:numRef>
          </c:val>
        </c:ser>
        <c:dLbls>
          <c:showLegendKey val="0"/>
          <c:showVal val="0"/>
          <c:showCatName val="0"/>
          <c:showSerName val="0"/>
          <c:showPercent val="0"/>
          <c:showBubbleSize val="0"/>
        </c:dLbls>
        <c:gapWidth val="55"/>
        <c:overlap val="100"/>
        <c:axId val="253248256"/>
        <c:axId val="253249792"/>
      </c:barChart>
      <c:catAx>
        <c:axId val="253248256"/>
        <c:scaling>
          <c:orientation val="minMax"/>
        </c:scaling>
        <c:delete val="0"/>
        <c:axPos val="b"/>
        <c:numFmt formatCode="General" sourceLinked="0"/>
        <c:majorTickMark val="none"/>
        <c:minorTickMark val="none"/>
        <c:tickLblPos val="low"/>
        <c:spPr>
          <a:ln>
            <a:noFill/>
          </a:ln>
        </c:spPr>
        <c:txPr>
          <a:bodyPr rot="-2700000"/>
          <a:lstStyle/>
          <a:p>
            <a:pPr algn="ctr">
              <a:defRPr sz="900" b="0"/>
            </a:pPr>
            <a:endParaRPr lang="en-US"/>
          </a:p>
        </c:txPr>
        <c:crossAx val="253249792"/>
        <c:crosses val="autoZero"/>
        <c:auto val="1"/>
        <c:lblAlgn val="ctr"/>
        <c:lblOffset val="100"/>
        <c:tickLblSkip val="1"/>
        <c:noMultiLvlLbl val="1"/>
      </c:catAx>
      <c:valAx>
        <c:axId val="253249792"/>
        <c:scaling>
          <c:orientation val="minMax"/>
        </c:scaling>
        <c:delete val="0"/>
        <c:axPos val="l"/>
        <c:majorGridlines>
          <c:spPr>
            <a:ln w="6350">
              <a:solidFill>
                <a:schemeClr val="bg1">
                  <a:lumMod val="75000"/>
                </a:schemeClr>
              </a:solidFill>
              <a:prstDash val="dash"/>
            </a:ln>
          </c:spPr>
        </c:majorGridlines>
        <c:title>
          <c:tx>
            <c:rich>
              <a:bodyPr rot="0" vert="horz"/>
              <a:lstStyle/>
              <a:p>
                <a:pPr rtl="1">
                  <a:defRPr sz="900" b="0"/>
                </a:pPr>
                <a:r>
                  <a:rPr lang="he-IL" sz="900" b="0"/>
                  <a:t>מיליארדי דולרים</a:t>
                </a:r>
              </a:p>
            </c:rich>
          </c:tx>
          <c:layout>
            <c:manualLayout>
              <c:xMode val="edge"/>
              <c:yMode val="edge"/>
              <c:x val="3.155816901115798E-3"/>
              <c:y val="0.11338611696095902"/>
            </c:manualLayout>
          </c:layout>
          <c:overlay val="0"/>
        </c:title>
        <c:numFmt formatCode="#,##0" sourceLinked="1"/>
        <c:majorTickMark val="none"/>
        <c:minorTickMark val="none"/>
        <c:tickLblPos val="nextTo"/>
        <c:spPr>
          <a:ln>
            <a:noFill/>
          </a:ln>
        </c:spPr>
        <c:txPr>
          <a:bodyPr/>
          <a:lstStyle/>
          <a:p>
            <a:pPr>
              <a:defRPr sz="900" b="0"/>
            </a:pPr>
            <a:endParaRPr lang="en-US"/>
          </a:p>
        </c:txPr>
        <c:crossAx val="253248256"/>
        <c:crosses val="autoZero"/>
        <c:crossBetween val="between"/>
        <c:dispUnits>
          <c:builtInUnit val="thousands"/>
        </c:dispUnits>
      </c:valAx>
      <c:spPr>
        <a:ln w="6350">
          <a:noFill/>
        </a:ln>
      </c:spPr>
    </c:plotArea>
    <c:plotVisOnly val="1"/>
    <c:dispBlanksAs val="gap"/>
    <c:showDLblsOverMax val="0"/>
  </c:chart>
  <c:spPr>
    <a:ln w="9525">
      <a:solidFill>
        <a:schemeClr val="bg1">
          <a:lumMod val="75000"/>
        </a:schemeClr>
      </a:solidFill>
    </a:ln>
  </c:spPr>
  <c:txPr>
    <a:bodyPr/>
    <a:lstStyle/>
    <a:p>
      <a:pPr algn="ctr">
        <a:defRPr lang="he-IL" sz="900" b="1" i="0" u="none" strike="noStrike" kern="1200" baseline="0">
          <a:solidFill>
            <a:srgbClr val="000000"/>
          </a:solidFill>
          <a:latin typeface="David"/>
          <a:ea typeface="David"/>
          <a:cs typeface="David"/>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lang="he-IL"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איור ג'-</a:t>
            </a:r>
            <a:r>
              <a:rPr lang="en-US" sz="1100" b="1" i="0" u="none" strike="noStrike" kern="1200" baseline="0">
                <a:solidFill>
                  <a:srgbClr val="000000"/>
                </a:solidFill>
                <a:effectLst/>
                <a:latin typeface="David" panose="020E0502060401010101" pitchFamily="34" charset="-79"/>
                <a:ea typeface="Arial"/>
                <a:cs typeface="David" panose="020E0502060401010101" pitchFamily="34" charset="-79"/>
              </a:rPr>
              <a:t>8</a:t>
            </a: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 יתרת ההתחייבויות של המשק לחו"ל,</a:t>
            </a:r>
          </a:p>
          <a:p>
            <a:pPr algn="ctr" rtl="1">
              <a:defRPr lang="he-IL"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 </a:t>
            </a:r>
            <a:r>
              <a:rPr lang="en-US" sz="1100" b="1" i="0" u="none" strike="noStrike" kern="1200" baseline="0">
                <a:solidFill>
                  <a:srgbClr val="000000"/>
                </a:solidFill>
                <a:effectLst/>
                <a:latin typeface="David" panose="020E0502060401010101" pitchFamily="34" charset="-79"/>
                <a:ea typeface="Arial"/>
                <a:cs typeface="David" panose="020E0502060401010101" pitchFamily="34" charset="-79"/>
              </a:rPr>
              <a:t>2007</a:t>
            </a: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 עד </a:t>
            </a:r>
            <a:r>
              <a:rPr lang="en-US" sz="1100" b="1" i="0" u="none" strike="noStrike" kern="1200" baseline="0">
                <a:solidFill>
                  <a:srgbClr val="000000"/>
                </a:solidFill>
                <a:effectLst/>
                <a:latin typeface="David" panose="020E0502060401010101" pitchFamily="34" charset="-79"/>
                <a:ea typeface="Arial"/>
                <a:cs typeface="David" panose="020E0502060401010101" pitchFamily="34" charset="-79"/>
              </a:rPr>
              <a:t>2017</a:t>
            </a:r>
            <a:endParaRPr lang="he-IL" sz="1100" b="1" i="0" u="none" strike="noStrike" kern="1200" baseline="0">
              <a:solidFill>
                <a:srgbClr val="000000"/>
              </a:solidFill>
              <a:effectLst/>
              <a:latin typeface="David" panose="020E0502060401010101" pitchFamily="34" charset="-79"/>
              <a:ea typeface="Arial"/>
              <a:cs typeface="David" panose="020E0502060401010101" pitchFamily="34" charset="-79"/>
            </a:endParaRPr>
          </a:p>
        </c:rich>
      </c:tx>
      <c:layout>
        <c:manualLayout>
          <c:xMode val="edge"/>
          <c:yMode val="edge"/>
          <c:x val="0.14755972222222222"/>
          <c:y val="2.6602992677491246E-2"/>
        </c:manualLayout>
      </c:layout>
      <c:overlay val="1"/>
    </c:title>
    <c:autoTitleDeleted val="0"/>
    <c:plotArea>
      <c:layout>
        <c:manualLayout>
          <c:layoutTarget val="inner"/>
          <c:xMode val="edge"/>
          <c:yMode val="edge"/>
          <c:x val="7.8175555555555554E-2"/>
          <c:y val="0.2415055817440511"/>
          <c:w val="0.89890444444444439"/>
          <c:h val="0.46235696459931602"/>
        </c:manualLayout>
      </c:layout>
      <c:barChart>
        <c:barDir val="col"/>
        <c:grouping val="stacked"/>
        <c:varyColors val="0"/>
        <c:ser>
          <c:idx val="2"/>
          <c:order val="0"/>
          <c:tx>
            <c:strRef>
              <c:f>'נתונים ג''-8'!$B$1</c:f>
              <c:strCache>
                <c:ptCount val="1"/>
                <c:pt idx="0">
                  <c:v>השקעות ישירות</c:v>
                </c:pt>
              </c:strCache>
            </c:strRef>
          </c:tx>
          <c:invertIfNegative val="0"/>
          <c:cat>
            <c:numRef>
              <c:f>'נתונים ג''-8'!$A$5:$A$15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ג''-8'!$B$5:$B$15</c:f>
              <c:numCache>
                <c:formatCode>#,##0</c:formatCode>
                <c:ptCount val="11"/>
                <c:pt idx="0">
                  <c:v>49088.587</c:v>
                </c:pt>
                <c:pt idx="1">
                  <c:v>48247.633999999998</c:v>
                </c:pt>
                <c:pt idx="2">
                  <c:v>56253.478000000003</c:v>
                </c:pt>
                <c:pt idx="3">
                  <c:v>60086.324000000001</c:v>
                </c:pt>
                <c:pt idx="4">
                  <c:v>64841.883999999998</c:v>
                </c:pt>
                <c:pt idx="5">
                  <c:v>75804.784</c:v>
                </c:pt>
                <c:pt idx="6">
                  <c:v>86531</c:v>
                </c:pt>
                <c:pt idx="7">
                  <c:v>89619.733999999997</c:v>
                </c:pt>
                <c:pt idx="8">
                  <c:v>99312.692999999999</c:v>
                </c:pt>
                <c:pt idx="9">
                  <c:v>107294.322</c:v>
                </c:pt>
                <c:pt idx="10">
                  <c:v>128818.09600000001</c:v>
                </c:pt>
              </c:numCache>
            </c:numRef>
          </c:val>
        </c:ser>
        <c:ser>
          <c:idx val="0"/>
          <c:order val="1"/>
          <c:tx>
            <c:strRef>
              <c:f>'נתונים ג''-8'!$C$1</c:f>
              <c:strCache>
                <c:ptCount val="1"/>
                <c:pt idx="0">
                  <c:v>השקעות פיננסיות</c:v>
                </c:pt>
              </c:strCache>
            </c:strRef>
          </c:tx>
          <c:invertIfNegative val="0"/>
          <c:cat>
            <c:numRef>
              <c:f>'נתונים ג''-8'!$A$5:$A$15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ג''-8'!$C$5:$C$15</c:f>
              <c:numCache>
                <c:formatCode>#,##0</c:formatCode>
                <c:ptCount val="11"/>
                <c:pt idx="0">
                  <c:v>83133.843999999997</c:v>
                </c:pt>
                <c:pt idx="1">
                  <c:v>67551.345000000001</c:v>
                </c:pt>
                <c:pt idx="2">
                  <c:v>92286.104000000007</c:v>
                </c:pt>
                <c:pt idx="3">
                  <c:v>105113.94</c:v>
                </c:pt>
                <c:pt idx="4">
                  <c:v>87739.350999999995</c:v>
                </c:pt>
                <c:pt idx="5">
                  <c:v>84167.444000000003</c:v>
                </c:pt>
                <c:pt idx="6">
                  <c:v>99799.021999999997</c:v>
                </c:pt>
                <c:pt idx="7">
                  <c:v>122339.712</c:v>
                </c:pt>
                <c:pt idx="8">
                  <c:v>131424.704</c:v>
                </c:pt>
                <c:pt idx="9">
                  <c:v>111162.583</c:v>
                </c:pt>
                <c:pt idx="10">
                  <c:v>112210</c:v>
                </c:pt>
              </c:numCache>
            </c:numRef>
          </c:val>
        </c:ser>
        <c:ser>
          <c:idx val="1"/>
          <c:order val="2"/>
          <c:tx>
            <c:strRef>
              <c:f>'נתונים ג''-8'!$D$1</c:f>
              <c:strCache>
                <c:ptCount val="1"/>
                <c:pt idx="0">
                  <c:v>השקעות אחרות</c:v>
                </c:pt>
              </c:strCache>
            </c:strRef>
          </c:tx>
          <c:invertIfNegative val="0"/>
          <c:cat>
            <c:numRef>
              <c:f>'נתונים ג''-8'!$A$5:$A$15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ג''-8'!$D$5:$D$15</c:f>
              <c:numCache>
                <c:formatCode>#,##0</c:formatCode>
                <c:ptCount val="11"/>
                <c:pt idx="0">
                  <c:v>61431.962</c:v>
                </c:pt>
                <c:pt idx="1">
                  <c:v>59278.093000000001</c:v>
                </c:pt>
                <c:pt idx="2">
                  <c:v>63889.017999999996</c:v>
                </c:pt>
                <c:pt idx="3">
                  <c:v>67066.076000000001</c:v>
                </c:pt>
                <c:pt idx="4">
                  <c:v>67903.259000000005</c:v>
                </c:pt>
                <c:pt idx="5">
                  <c:v>62443.862000000001</c:v>
                </c:pt>
                <c:pt idx="6">
                  <c:v>62166.760999999999</c:v>
                </c:pt>
                <c:pt idx="7">
                  <c:v>55093.601000000002</c:v>
                </c:pt>
                <c:pt idx="8">
                  <c:v>48957.737000000001</c:v>
                </c:pt>
                <c:pt idx="9">
                  <c:v>51319.544000000002</c:v>
                </c:pt>
                <c:pt idx="10">
                  <c:v>49149</c:v>
                </c:pt>
              </c:numCache>
            </c:numRef>
          </c:val>
        </c:ser>
        <c:dLbls>
          <c:showLegendKey val="0"/>
          <c:showVal val="0"/>
          <c:showCatName val="0"/>
          <c:showSerName val="0"/>
          <c:showPercent val="0"/>
          <c:showBubbleSize val="0"/>
        </c:dLbls>
        <c:gapWidth val="150"/>
        <c:overlap val="100"/>
        <c:axId val="253347712"/>
        <c:axId val="253349248"/>
      </c:barChart>
      <c:catAx>
        <c:axId val="253347712"/>
        <c:scaling>
          <c:orientation val="minMax"/>
        </c:scaling>
        <c:delete val="0"/>
        <c:axPos val="b"/>
        <c:numFmt formatCode="General" sourceLinked="0"/>
        <c:majorTickMark val="none"/>
        <c:minorTickMark val="none"/>
        <c:tickLblPos val="nextTo"/>
        <c:spPr>
          <a:ln>
            <a:noFill/>
          </a:ln>
        </c:spPr>
        <c:txPr>
          <a:bodyPr rot="-2820000" vert="horz"/>
          <a:lstStyle/>
          <a:p>
            <a:pPr>
              <a:defRPr sz="900" b="0" i="0" u="none" strike="noStrike" baseline="0">
                <a:solidFill>
                  <a:srgbClr val="000000"/>
                </a:solidFill>
                <a:latin typeface="David" panose="020E0502060401010101" pitchFamily="34" charset="-79"/>
                <a:ea typeface="Arial"/>
                <a:cs typeface="David" panose="020E0502060401010101" pitchFamily="34" charset="-79"/>
              </a:defRPr>
            </a:pPr>
            <a:endParaRPr lang="en-US"/>
          </a:p>
        </c:txPr>
        <c:crossAx val="253349248"/>
        <c:crosses val="autoZero"/>
        <c:auto val="1"/>
        <c:lblAlgn val="ctr"/>
        <c:lblOffset val="100"/>
        <c:noMultiLvlLbl val="1"/>
      </c:catAx>
      <c:valAx>
        <c:axId val="253349248"/>
        <c:scaling>
          <c:orientation val="minMax"/>
          <c:max val="300000"/>
        </c:scaling>
        <c:delete val="0"/>
        <c:axPos val="r"/>
        <c:majorGridlines>
          <c:spPr>
            <a:ln w="6350">
              <a:solidFill>
                <a:schemeClr val="bg1">
                  <a:lumMod val="75000"/>
                </a:schemeClr>
              </a:solidFill>
              <a:prstDash val="dash"/>
            </a:ln>
          </c:spPr>
        </c:majorGridlines>
        <c:title>
          <c:tx>
            <c:rich>
              <a:bodyPr rot="0" vert="horz"/>
              <a:lstStyle/>
              <a:p>
                <a:pPr algn="ctr">
                  <a:defRPr sz="900" b="0" i="0" u="none" strike="noStrike" baseline="0">
                    <a:solidFill>
                      <a:srgbClr val="000000"/>
                    </a:solidFill>
                    <a:latin typeface="David" panose="020E0502060401010101" pitchFamily="34" charset="-79"/>
                    <a:ea typeface="Arial"/>
                    <a:cs typeface="David" panose="020E0502060401010101" pitchFamily="34" charset="-79"/>
                  </a:defRPr>
                </a:pPr>
                <a:r>
                  <a:rPr lang="he-IL" sz="900" b="0">
                    <a:latin typeface="David" panose="020E0502060401010101" pitchFamily="34" charset="-79"/>
                    <a:cs typeface="David" panose="020E0502060401010101" pitchFamily="34" charset="-79"/>
                  </a:rPr>
                  <a:t>מיליארדי דולרים</a:t>
                </a:r>
              </a:p>
            </c:rich>
          </c:tx>
          <c:layout>
            <c:manualLayout>
              <c:xMode val="edge"/>
              <c:yMode val="edge"/>
              <c:x val="2.8683333333333334E-3"/>
              <c:y val="0.11544874757371291"/>
            </c:manualLayout>
          </c:layout>
          <c:overlay val="0"/>
        </c:title>
        <c:numFmt formatCode="#,##0" sourceLinked="0"/>
        <c:majorTickMark val="none"/>
        <c:minorTickMark val="none"/>
        <c:tickLblPos val="low"/>
        <c:spPr>
          <a:ln>
            <a:noFill/>
          </a:ln>
        </c:spPr>
        <c:txPr>
          <a:bodyPr rot="0" vert="horz"/>
          <a:lstStyle/>
          <a:p>
            <a:pPr>
              <a:defRPr sz="900" b="0" i="0" u="none" strike="noStrike" baseline="0">
                <a:solidFill>
                  <a:srgbClr val="000000"/>
                </a:solidFill>
                <a:latin typeface="David" panose="020E0502060401010101" pitchFamily="34" charset="-79"/>
                <a:ea typeface="Arial"/>
                <a:cs typeface="David" panose="020E0502060401010101" pitchFamily="34" charset="-79"/>
              </a:defRPr>
            </a:pPr>
            <a:endParaRPr lang="en-US"/>
          </a:p>
        </c:txPr>
        <c:crossAx val="253347712"/>
        <c:crosses val="max"/>
        <c:crossBetween val="between"/>
        <c:majorUnit val="100000"/>
        <c:dispUnits>
          <c:builtInUnit val="thousands"/>
        </c:dispUnits>
      </c:valAx>
      <c:spPr>
        <a:ln>
          <a:noFill/>
        </a:ln>
      </c:spPr>
    </c:plotArea>
    <c:legend>
      <c:legendPos val="l"/>
      <c:layout>
        <c:manualLayout>
          <c:xMode val="edge"/>
          <c:yMode val="edge"/>
          <c:x val="3.8203611111111112E-2"/>
          <c:y val="0.82790563925604133"/>
          <c:w val="0.31661638888888888"/>
          <c:h val="0.1720943607439587"/>
        </c:manualLayout>
      </c:layout>
      <c:overlay val="0"/>
      <c:spPr>
        <a:ln>
          <a:noFill/>
        </a:ln>
      </c:spPr>
      <c:txPr>
        <a:bodyPr/>
        <a:lstStyle/>
        <a:p>
          <a:pPr>
            <a:defRPr sz="900" b="0" i="0" u="none" strike="noStrike" baseline="0">
              <a:solidFill>
                <a:srgbClr val="000000"/>
              </a:solidFill>
              <a:latin typeface="David" panose="020E0502060401010101" pitchFamily="34" charset="-79"/>
              <a:ea typeface="Arial"/>
              <a:cs typeface="David" panose="020E0502060401010101" pitchFamily="34" charset="-79"/>
            </a:defRPr>
          </a:pPr>
          <a:endParaRPr lang="en-US"/>
        </a:p>
      </c:txPr>
    </c:legend>
    <c:plotVisOnly val="1"/>
    <c:dispBlanksAs val="gap"/>
    <c:showDLblsOverMax val="0"/>
  </c:chart>
  <c:spPr>
    <a:ln w="9525">
      <a:solidFill>
        <a:schemeClr val="bg1">
          <a:lumMod val="75000"/>
        </a:schemeClr>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lang="he-IL" sz="1100" b="1" i="0" u="none" strike="noStrike" kern="1200" baseline="0">
                <a:solidFill>
                  <a:srgbClr val="000000"/>
                </a:solidFill>
                <a:effectLst/>
                <a:latin typeface="David" panose="020E0502060401010101" pitchFamily="34" charset="-79"/>
                <a:ea typeface="Arial"/>
                <a:cs typeface="David" panose="020E0502060401010101" pitchFamily="34" charset="-79"/>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איור ג'-</a:t>
            </a:r>
            <a:r>
              <a:rPr lang="en-US" sz="1100" b="1" i="0" u="none" strike="noStrike" kern="1200" baseline="0">
                <a:solidFill>
                  <a:srgbClr val="000000"/>
                </a:solidFill>
                <a:effectLst/>
                <a:latin typeface="David" panose="020E0502060401010101" pitchFamily="34" charset="-79"/>
                <a:ea typeface="Arial"/>
                <a:cs typeface="David" panose="020E0502060401010101" pitchFamily="34" charset="-79"/>
              </a:rPr>
              <a:t>9</a:t>
            </a: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 זרם ההשקעות הישירות </a:t>
            </a:r>
            <a:r>
              <a:rPr lang="he-IL" sz="1100" b="1" i="0" u="none" strike="noStrike" baseline="0">
                <a:effectLst/>
              </a:rPr>
              <a:t>של תושבי חוץ </a:t>
            </a: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בהון מניות  בישראל,  </a:t>
            </a:r>
            <a:r>
              <a:rPr lang="en-US" sz="1100" b="1" i="0" u="none" strike="noStrike" kern="1200" baseline="0">
                <a:solidFill>
                  <a:srgbClr val="000000"/>
                </a:solidFill>
                <a:effectLst/>
                <a:latin typeface="David" panose="020E0502060401010101" pitchFamily="34" charset="-79"/>
                <a:ea typeface="Arial"/>
                <a:cs typeface="David" panose="020E0502060401010101" pitchFamily="34" charset="-79"/>
              </a:rPr>
              <a:t>2007</a:t>
            </a: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 עד </a:t>
            </a:r>
            <a:r>
              <a:rPr lang="en-US" sz="1100" b="1" i="0" u="none" strike="noStrike" kern="1200" baseline="0">
                <a:solidFill>
                  <a:srgbClr val="000000"/>
                </a:solidFill>
                <a:effectLst/>
                <a:latin typeface="David" panose="020E0502060401010101" pitchFamily="34" charset="-79"/>
                <a:ea typeface="Arial"/>
                <a:cs typeface="David" panose="020E0502060401010101" pitchFamily="34" charset="-79"/>
              </a:rPr>
              <a:t>2017</a:t>
            </a:r>
            <a:endParaRPr lang="he-IL" sz="1100" b="1" i="0" u="none" strike="noStrike" kern="1200" baseline="0">
              <a:solidFill>
                <a:srgbClr val="000000"/>
              </a:solidFill>
              <a:effectLst/>
              <a:latin typeface="David" panose="020E0502060401010101" pitchFamily="34" charset="-79"/>
              <a:ea typeface="Arial"/>
              <a:cs typeface="David" panose="020E0502060401010101" pitchFamily="34" charset="-79"/>
            </a:endParaRPr>
          </a:p>
        </c:rich>
      </c:tx>
      <c:layout>
        <c:manualLayout>
          <c:xMode val="edge"/>
          <c:yMode val="edge"/>
          <c:x val="0.13407222222222223"/>
          <c:y val="3.0238095238095238E-2"/>
        </c:manualLayout>
      </c:layout>
      <c:overlay val="0"/>
    </c:title>
    <c:autoTitleDeleted val="0"/>
    <c:plotArea>
      <c:layout>
        <c:manualLayout>
          <c:layoutTarget val="inner"/>
          <c:xMode val="edge"/>
          <c:yMode val="edge"/>
          <c:x val="6.6075277777777774E-2"/>
          <c:y val="0.22577380952380952"/>
          <c:w val="0.90863444444444452"/>
          <c:h val="0.49127698412698412"/>
        </c:manualLayout>
      </c:layout>
      <c:barChart>
        <c:barDir val="col"/>
        <c:grouping val="stacked"/>
        <c:varyColors val="0"/>
        <c:ser>
          <c:idx val="0"/>
          <c:order val="0"/>
          <c:tx>
            <c:strRef>
              <c:f>'נתונים ג''-9'!$B$1</c:f>
              <c:strCache>
                <c:ptCount val="1"/>
                <c:pt idx="0">
                  <c:v>השקעות ישירות בהון מניות</c:v>
                </c:pt>
              </c:strCache>
            </c:strRef>
          </c:tx>
          <c:invertIfNegative val="0"/>
          <c:cat>
            <c:numRef>
              <c:f>'נתונים ג''-9'!$A$5:$A$15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ג''-9'!$B$5:$B$15</c:f>
              <c:numCache>
                <c:formatCode>#,##0</c:formatCode>
                <c:ptCount val="11"/>
                <c:pt idx="0">
                  <c:v>8798.2819999999992</c:v>
                </c:pt>
                <c:pt idx="1">
                  <c:v>10274.699000000001</c:v>
                </c:pt>
                <c:pt idx="2">
                  <c:v>4607.0280000000002</c:v>
                </c:pt>
                <c:pt idx="3">
                  <c:v>6957.9089999999997</c:v>
                </c:pt>
                <c:pt idx="4">
                  <c:v>8749.4009999999998</c:v>
                </c:pt>
                <c:pt idx="5">
                  <c:v>8985.5400000000009</c:v>
                </c:pt>
                <c:pt idx="6">
                  <c:v>11490.324000000001</c:v>
                </c:pt>
                <c:pt idx="7">
                  <c:v>7239.1049999999996</c:v>
                </c:pt>
                <c:pt idx="8">
                  <c:v>11536.502</c:v>
                </c:pt>
                <c:pt idx="9">
                  <c:v>11902.743</c:v>
                </c:pt>
                <c:pt idx="10">
                  <c:v>17801</c:v>
                </c:pt>
              </c:numCache>
            </c:numRef>
          </c:val>
        </c:ser>
        <c:dLbls>
          <c:showLegendKey val="0"/>
          <c:showVal val="0"/>
          <c:showCatName val="0"/>
          <c:showSerName val="0"/>
          <c:showPercent val="0"/>
          <c:showBubbleSize val="0"/>
        </c:dLbls>
        <c:gapWidth val="150"/>
        <c:overlap val="100"/>
        <c:axId val="253511936"/>
        <c:axId val="253517824"/>
      </c:barChart>
      <c:lineChart>
        <c:grouping val="standard"/>
        <c:varyColors val="0"/>
        <c:ser>
          <c:idx val="1"/>
          <c:order val="1"/>
          <c:tx>
            <c:strRef>
              <c:f>'נתונים ג''-9'!$C$1</c:f>
              <c:strCache>
                <c:ptCount val="1"/>
                <c:pt idx="0">
                  <c:v>השינוי ביתרת ההשקעות הישירות של תושבי חוץ במשק</c:v>
                </c:pt>
              </c:strCache>
            </c:strRef>
          </c:tx>
          <c:spPr>
            <a:ln>
              <a:noFill/>
            </a:ln>
          </c:spPr>
          <c:marker>
            <c:symbol val="diamond"/>
            <c:size val="7"/>
          </c:marker>
          <c:cat>
            <c:numRef>
              <c:f>'נתונים ג''-9'!$A$5:$A$15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'נתונים ג''-9'!$C$5:$C$15</c:f>
              <c:numCache>
                <c:formatCode>#,##0</c:formatCode>
                <c:ptCount val="11"/>
                <c:pt idx="0">
                  <c:v>5716.0279999999984</c:v>
                </c:pt>
                <c:pt idx="1">
                  <c:v>-840.95300000000134</c:v>
                </c:pt>
                <c:pt idx="2">
                  <c:v>8005.8440000000046</c:v>
                </c:pt>
                <c:pt idx="3">
                  <c:v>3832.8459999999977</c:v>
                </c:pt>
                <c:pt idx="4">
                  <c:v>4755.5599999999977</c:v>
                </c:pt>
                <c:pt idx="5">
                  <c:v>10962.900000000001</c:v>
                </c:pt>
                <c:pt idx="6">
                  <c:v>10726.216</c:v>
                </c:pt>
                <c:pt idx="7">
                  <c:v>3088.7339999999967</c:v>
                </c:pt>
                <c:pt idx="8">
                  <c:v>9692.9590000000026</c:v>
                </c:pt>
                <c:pt idx="9">
                  <c:v>7981.6290000000008</c:v>
                </c:pt>
                <c:pt idx="10">
                  <c:v>20755</c:v>
                </c:pt>
              </c:numCache>
            </c:numRef>
          </c:val>
          <c:smooth val="0"/>
        </c:ser>
        <c:dLbls>
          <c:showLegendKey val="0"/>
          <c:showVal val="0"/>
          <c:showCatName val="0"/>
          <c:showSerName val="0"/>
          <c:showPercent val="0"/>
          <c:showBubbleSize val="0"/>
        </c:dLbls>
        <c:marker val="1"/>
        <c:smooth val="0"/>
        <c:axId val="253511936"/>
        <c:axId val="253517824"/>
      </c:lineChart>
      <c:catAx>
        <c:axId val="253511936"/>
        <c:scaling>
          <c:orientation val="minMax"/>
        </c:scaling>
        <c:delete val="0"/>
        <c:axPos val="b"/>
        <c:numFmt formatCode="General" sourceLinked="0"/>
        <c:majorTickMark val="none"/>
        <c:minorTickMark val="none"/>
        <c:tickLblPos val="low"/>
        <c:spPr>
          <a:ln>
            <a:noFill/>
          </a:ln>
        </c:spPr>
        <c:txPr>
          <a:bodyPr rot="-2700000"/>
          <a:lstStyle/>
          <a:p>
            <a:pPr>
              <a:defRPr sz="900" b="0">
                <a:latin typeface="David" panose="020E0502060401010101" pitchFamily="34" charset="-79"/>
                <a:cs typeface="David" panose="020E0502060401010101" pitchFamily="34" charset="-79"/>
              </a:defRPr>
            </a:pPr>
            <a:endParaRPr lang="en-US"/>
          </a:p>
        </c:txPr>
        <c:crossAx val="253517824"/>
        <c:crosses val="autoZero"/>
        <c:auto val="1"/>
        <c:lblAlgn val="ctr"/>
        <c:lblOffset val="100"/>
        <c:tickLblSkip val="1"/>
        <c:noMultiLvlLbl val="1"/>
      </c:catAx>
      <c:valAx>
        <c:axId val="253517824"/>
        <c:scaling>
          <c:orientation val="minMax"/>
          <c:max val="24000"/>
        </c:scaling>
        <c:delete val="0"/>
        <c:axPos val="l"/>
        <c:majorGridlines>
          <c:spPr>
            <a:ln w="6350">
              <a:solidFill>
                <a:schemeClr val="bg1">
                  <a:lumMod val="75000"/>
                </a:schemeClr>
              </a:solidFill>
              <a:prstDash val="dash"/>
            </a:ln>
          </c:spPr>
        </c:majorGridlines>
        <c:title>
          <c:tx>
            <c:rich>
              <a:bodyPr rot="0" vert="horz"/>
              <a:lstStyle/>
              <a:p>
                <a:pPr>
                  <a:defRPr sz="900" b="0">
                    <a:latin typeface="David" panose="020E0502060401010101" pitchFamily="34" charset="-79"/>
                    <a:cs typeface="David" panose="020E0502060401010101" pitchFamily="34" charset="-79"/>
                  </a:defRPr>
                </a:pPr>
                <a:r>
                  <a:rPr lang="he-IL" sz="900" b="0">
                    <a:latin typeface="David" panose="020E0502060401010101" pitchFamily="34" charset="-79"/>
                    <a:cs typeface="David" panose="020E0502060401010101" pitchFamily="34" charset="-79"/>
                  </a:rPr>
                  <a:t>מיליארדי דולרים</a:t>
                </a:r>
              </a:p>
            </c:rich>
          </c:tx>
          <c:layout>
            <c:manualLayout>
              <c:xMode val="edge"/>
              <c:yMode val="edge"/>
              <c:x val="1.0369444444444443E-3"/>
              <c:y val="0.1014924603174603"/>
            </c:manualLayout>
          </c:layout>
          <c:overlay val="0"/>
        </c:title>
        <c:numFmt formatCode="#,##0" sourceLinked="1"/>
        <c:majorTickMark val="none"/>
        <c:minorTickMark val="none"/>
        <c:tickLblPos val="nextTo"/>
        <c:spPr>
          <a:ln>
            <a:noFill/>
          </a:ln>
        </c:spPr>
        <c:txPr>
          <a:bodyPr/>
          <a:lstStyle/>
          <a:p>
            <a:pPr>
              <a:defRPr sz="900" b="0">
                <a:latin typeface="David" panose="020E0502060401010101" pitchFamily="34" charset="-79"/>
                <a:cs typeface="David" panose="020E0502060401010101" pitchFamily="34" charset="-79"/>
              </a:defRPr>
            </a:pPr>
            <a:endParaRPr lang="en-US"/>
          </a:p>
        </c:txPr>
        <c:crossAx val="253511936"/>
        <c:crosses val="autoZero"/>
        <c:crossBetween val="between"/>
        <c:majorUnit val="4000"/>
        <c:dispUnits>
          <c:builtInUnit val="thousands"/>
        </c:dispUnits>
      </c:valAx>
      <c:spPr>
        <a:ln w="6350">
          <a:noFill/>
        </a:ln>
      </c:spPr>
    </c:plotArea>
    <c:legend>
      <c:legendPos val="b"/>
      <c:layout>
        <c:manualLayout>
          <c:xMode val="edge"/>
          <c:yMode val="edge"/>
          <c:x val="8.0250000000000004E-4"/>
          <c:y val="0.83856428571428576"/>
          <c:w val="0.67736694444444445"/>
          <c:h val="0.10599920634920634"/>
        </c:manualLayout>
      </c:layout>
      <c:overlay val="0"/>
      <c:txPr>
        <a:bodyPr/>
        <a:lstStyle/>
        <a:p>
          <a:pPr>
            <a:defRPr sz="900">
              <a:latin typeface="David" panose="020E0502060401010101" pitchFamily="34" charset="-79"/>
              <a:cs typeface="David" panose="020E0502060401010101" pitchFamily="34" charset="-79"/>
            </a:defRPr>
          </a:pPr>
          <a:endParaRPr lang="en-US"/>
        </a:p>
      </c:txPr>
    </c:legend>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266700</xdr:colOff>
      <xdr:row>0</xdr:row>
      <xdr:rowOff>142875</xdr:rowOff>
    </xdr:from>
    <xdr:to>
      <xdr:col>6</xdr:col>
      <xdr:colOff>209100</xdr:colOff>
      <xdr:row>16</xdr:row>
      <xdr:rowOff>122875</xdr:rowOff>
    </xdr:to>
    <xdr:graphicFrame macro="">
      <xdr:nvGraphicFramePr>
        <xdr:cNvPr id="6" name="תרשים 1" descr="יתרת הנכסים של המשק בחו&quot;ל,&#10;2007 עד  2017&#10;" title="איור ג'-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0.29633</cdr:x>
      <cdr:y>0.92735</cdr:y>
    </cdr:from>
    <cdr:to>
      <cdr:x>0.98413</cdr:x>
      <cdr:y>1</cdr:y>
    </cdr:to>
    <cdr:sp macro="" textlink="">
      <cdr:nvSpPr>
        <cdr:cNvPr id="2" name="TextBox 1"/>
        <cdr:cNvSpPr txBox="1"/>
      </cdr:nvSpPr>
      <cdr:spPr>
        <a:xfrm xmlns:a="http://schemas.openxmlformats.org/drawingml/2006/main">
          <a:off x="1066800" y="2257425"/>
          <a:ext cx="2476068" cy="176850"/>
        </a:xfrm>
        <a:prstGeom xmlns:a="http://schemas.openxmlformats.org/drawingml/2006/main" prst="rect">
          <a:avLst/>
        </a:prstGeom>
      </cdr:spPr>
      <cdr:txBody>
        <a:bodyPr xmlns:a="http://schemas.openxmlformats.org/drawingml/2006/main" vertOverflow="clip" horzOverflow="clip" wrap="square" lIns="0" tIns="0" rIns="0" bIns="0" rtlCol="1">
          <a:noAutofit/>
        </a:bodyPr>
        <a:lstStyle xmlns:a="http://schemas.openxmlformats.org/drawingml/2006/main"/>
        <a:p xmlns:a="http://schemas.openxmlformats.org/drawingml/2006/main">
          <a:pPr marL="0" marR="0" lvl="0" indent="0" algn="r" defTabSz="914400" rtl="1" eaLnBrk="1" fontAlgn="auto" latinLnBrk="0" hangingPunct="1">
            <a:lnSpc>
              <a:spcPct val="100000"/>
            </a:lnSpc>
            <a:spcBef>
              <a:spcPts val="0"/>
            </a:spcBef>
            <a:spcAft>
              <a:spcPts val="0"/>
            </a:spcAft>
            <a:buClrTx/>
            <a:buSzTx/>
            <a:buFontTx/>
            <a:buNone/>
            <a:tabLst/>
            <a:defRPr/>
          </a:pPr>
          <a:r>
            <a:rPr lang="he-IL" sz="800">
              <a:effectLst/>
              <a:latin typeface="David" panose="020E0502060401010101" pitchFamily="34" charset="-79"/>
              <a:ea typeface="+mn-ea"/>
              <a:cs typeface="David" panose="020E0502060401010101" pitchFamily="34" charset="-79"/>
            </a:rPr>
            <a:t>המקור: נתונים ועיבודים של בנק ישראל</a:t>
          </a:r>
          <a:r>
            <a:rPr lang="en-US" sz="800">
              <a:effectLst/>
              <a:latin typeface="+mn-lt"/>
              <a:ea typeface="+mn-ea"/>
              <a:cs typeface="+mn-cs"/>
            </a:rPr>
            <a:t>.</a:t>
          </a:r>
          <a:endParaRPr lang="he-IL" sz="800">
            <a:effectLst/>
          </a:endParaRPr>
        </a:p>
        <a:p xmlns:a="http://schemas.openxmlformats.org/drawingml/2006/main">
          <a:pPr marL="0" marR="0" indent="0" algn="r" defTabSz="914400" rtl="1" eaLnBrk="1" fontAlgn="auto" latinLnBrk="0" hangingPunct="1">
            <a:lnSpc>
              <a:spcPct val="100000"/>
            </a:lnSpc>
            <a:spcBef>
              <a:spcPts val="0"/>
            </a:spcBef>
            <a:spcAft>
              <a:spcPts val="0"/>
            </a:spcAft>
            <a:buClrTx/>
            <a:buSzTx/>
            <a:buFontTx/>
            <a:buNone/>
            <a:tabLst/>
            <a:defRPr/>
          </a:pPr>
          <a:endParaRPr lang="he-IL" sz="800">
            <a:effectLst/>
          </a:endParaRPr>
        </a:p>
        <a:p xmlns:a="http://schemas.openxmlformats.org/drawingml/2006/main">
          <a:pPr algn="r" rtl="1"/>
          <a:endParaRPr lang="he-IL" sz="800"/>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333375</xdr:colOff>
      <xdr:row>0</xdr:row>
      <xdr:rowOff>114299</xdr:rowOff>
    </xdr:from>
    <xdr:to>
      <xdr:col>6</xdr:col>
      <xdr:colOff>275775</xdr:colOff>
      <xdr:row>16</xdr:row>
      <xdr:rowOff>43499</xdr:rowOff>
    </xdr:to>
    <xdr:graphicFrame macro="">
      <xdr:nvGraphicFramePr>
        <xdr:cNvPr id="2" name="Chart 21" descr="זרם ההשקעות הישירות  נטו של תושבי ישראל בהון מניות זרות לפי ענפים, 2010 עד 2017&#10;" title="איור ג'-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0.65458</cdr:x>
      <cdr:y>0.86901</cdr:y>
    </cdr:from>
    <cdr:to>
      <cdr:x>1</cdr:x>
      <cdr:y>0.98833</cdr:y>
    </cdr:to>
    <cdr:sp macro="" textlink="">
      <cdr:nvSpPr>
        <cdr:cNvPr id="2" name="TextBox 1"/>
        <cdr:cNvSpPr txBox="1"/>
      </cdr:nvSpPr>
      <cdr:spPr>
        <a:xfrm xmlns:a="http://schemas.openxmlformats.org/drawingml/2006/main">
          <a:off x="2356485" y="2269363"/>
          <a:ext cx="1243515" cy="311597"/>
        </a:xfrm>
        <a:prstGeom xmlns:a="http://schemas.openxmlformats.org/drawingml/2006/main" prst="rect">
          <a:avLst/>
        </a:prstGeom>
      </cdr:spPr>
      <cdr:txBody>
        <a:bodyPr xmlns:a="http://schemas.openxmlformats.org/drawingml/2006/main" vertOverflow="overflow" horzOverflow="overflow" wrap="square" rtlCol="1">
          <a:noAutofit/>
        </a:bodyPr>
        <a:lstStyle xmlns:a="http://schemas.openxmlformats.org/drawingml/2006/main"/>
        <a:p xmlns:a="http://schemas.openxmlformats.org/drawingml/2006/main">
          <a:pPr algn="r"/>
          <a:r>
            <a:rPr lang="he-IL" sz="800">
              <a:effectLst/>
              <a:latin typeface="David" panose="020E0502060401010101" pitchFamily="34" charset="-79"/>
              <a:ea typeface="+mn-ea"/>
              <a:cs typeface="David" panose="020E0502060401010101" pitchFamily="34" charset="-79"/>
            </a:rPr>
            <a:t>המקור: נתונים</a:t>
          </a:r>
          <a:r>
            <a:rPr lang="he-IL" sz="800" baseline="0">
              <a:effectLst/>
              <a:latin typeface="David" panose="020E0502060401010101" pitchFamily="34" charset="-79"/>
              <a:ea typeface="+mn-ea"/>
              <a:cs typeface="David" panose="020E0502060401010101" pitchFamily="34" charset="-79"/>
            </a:rPr>
            <a:t> ועיבודים של</a:t>
          </a:r>
          <a:r>
            <a:rPr lang="he-IL" sz="800">
              <a:effectLst/>
              <a:latin typeface="David" panose="020E0502060401010101" pitchFamily="34" charset="-79"/>
              <a:ea typeface="+mn-ea"/>
              <a:cs typeface="David" panose="020E0502060401010101" pitchFamily="34" charset="-79"/>
            </a:rPr>
            <a:t> בנק ישראל.</a:t>
          </a:r>
          <a:endParaRPr lang="he-IL" sz="800">
            <a:latin typeface="David" panose="020E0502060401010101" pitchFamily="34" charset="-79"/>
            <a:cs typeface="David" panose="020E0502060401010101" pitchFamily="34" charset="-79"/>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17145</xdr:colOff>
      <xdr:row>1</xdr:row>
      <xdr:rowOff>148590</xdr:rowOff>
    </xdr:from>
    <xdr:to>
      <xdr:col>1</xdr:col>
      <xdr:colOff>382912</xdr:colOff>
      <xdr:row>3</xdr:row>
      <xdr:rowOff>34297</xdr:rowOff>
    </xdr:to>
    <xdr:sp macro="" textlink="">
      <xdr:nvSpPr>
        <xdr:cNvPr id="5" name="TextBox 4"/>
        <xdr:cNvSpPr txBox="1"/>
      </xdr:nvSpPr>
      <xdr:spPr>
        <a:xfrm flipH="1">
          <a:off x="17145" y="310515"/>
          <a:ext cx="975367" cy="209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rtl="1"/>
          <a:endParaRPr lang="he-IL" sz="900" b="1">
            <a:cs typeface="David" pitchFamily="2" charset="-79"/>
          </a:endParaRPr>
        </a:p>
      </xdr:txBody>
    </xdr:sp>
    <xdr:clientData/>
  </xdr:twoCellAnchor>
  <xdr:twoCellAnchor>
    <xdr:from>
      <xdr:col>0</xdr:col>
      <xdr:colOff>324300</xdr:colOff>
      <xdr:row>0</xdr:row>
      <xdr:rowOff>85725</xdr:rowOff>
    </xdr:from>
    <xdr:to>
      <xdr:col>6</xdr:col>
      <xdr:colOff>257175</xdr:colOff>
      <xdr:row>16</xdr:row>
      <xdr:rowOff>65725</xdr:rowOff>
    </xdr:to>
    <xdr:graphicFrame macro="">
      <xdr:nvGraphicFramePr>
        <xdr:cNvPr id="6" name="Chart 5" descr="ההלוואות הפיננסיות שנתנו תושבי ישראל לתושבי חוץ,  2007 עד 2017&#10;" title="איור ג'-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0.31839</cdr:x>
      <cdr:y>0.92092</cdr:y>
    </cdr:from>
    <cdr:to>
      <cdr:x>0.97972</cdr:x>
      <cdr:y>0.98518</cdr:y>
    </cdr:to>
    <cdr:sp macro="" textlink="">
      <cdr:nvSpPr>
        <cdr:cNvPr id="3" name="TextBox 2"/>
        <cdr:cNvSpPr txBox="1"/>
      </cdr:nvSpPr>
      <cdr:spPr>
        <a:xfrm xmlns:a="http://schemas.openxmlformats.org/drawingml/2006/main">
          <a:off x="1146196" y="2367500"/>
          <a:ext cx="2380788" cy="165200"/>
        </a:xfrm>
        <a:prstGeom xmlns:a="http://schemas.openxmlformats.org/drawingml/2006/main" prst="rect">
          <a:avLst/>
        </a:prstGeom>
      </cdr:spPr>
      <cdr:txBody>
        <a:bodyPr xmlns:a="http://schemas.openxmlformats.org/drawingml/2006/main" vertOverflow="clip" wrap="none" lIns="0" tIns="0" rIns="0" bIns="0" rtlCol="1"/>
        <a:lstStyle xmlns:a="http://schemas.openxmlformats.org/drawingml/2006/main"/>
        <a:p xmlns:a="http://schemas.openxmlformats.org/drawingml/2006/main">
          <a:pPr algn="r" rtl="1"/>
          <a:r>
            <a:rPr lang="he-IL" sz="800">
              <a:latin typeface="David" panose="020E0502060401010101" pitchFamily="34" charset="-79"/>
              <a:cs typeface="David" panose="020E0502060401010101" pitchFamily="34" charset="-79"/>
            </a:rPr>
            <a:t>המקור: דיווחי הבנקים ועיבודי בנק ישראל.</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114300</xdr:colOff>
      <xdr:row>0</xdr:row>
      <xdr:rowOff>85724</xdr:rowOff>
    </xdr:from>
    <xdr:to>
      <xdr:col>6</xdr:col>
      <xdr:colOff>56700</xdr:colOff>
      <xdr:row>16</xdr:row>
      <xdr:rowOff>14924</xdr:rowOff>
    </xdr:to>
    <xdr:graphicFrame macro="">
      <xdr:nvGraphicFramePr>
        <xdr:cNvPr id="8" name="תרשים 3" descr="יתרת ההתחייבויות של המשק לחו&quot;ל, 2007 עד 2017" title="איור ג'-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0.45085</cdr:x>
      <cdr:y>0.91561</cdr:y>
    </cdr:from>
    <cdr:to>
      <cdr:x>0.99153</cdr:x>
      <cdr:y>1</cdr:y>
    </cdr:to>
    <cdr:sp macro="" textlink="">
      <cdr:nvSpPr>
        <cdr:cNvPr id="2" name="TextBox 4"/>
        <cdr:cNvSpPr txBox="1"/>
      </cdr:nvSpPr>
      <cdr:spPr>
        <a:xfrm xmlns:a="http://schemas.openxmlformats.org/drawingml/2006/main" flipH="1">
          <a:off x="1623060" y="2228849"/>
          <a:ext cx="1946448" cy="205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rtl="1"/>
          <a:r>
            <a:rPr lang="he-IL" sz="800">
              <a:cs typeface="David" pitchFamily="2" charset="-79"/>
            </a:rPr>
            <a:t>המקור: נתונים ועיבודים של בנק ישראל</a:t>
          </a:r>
          <a:r>
            <a:rPr lang="en-US" sz="800">
              <a:cs typeface="David" pitchFamily="2" charset="-79"/>
            </a:rPr>
            <a:t>.</a:t>
          </a:r>
          <a:endParaRPr lang="he-IL" sz="800">
            <a:cs typeface="David" pitchFamily="2" charset="-79"/>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133350</xdr:colOff>
      <xdr:row>0</xdr:row>
      <xdr:rowOff>104775</xdr:rowOff>
    </xdr:from>
    <xdr:to>
      <xdr:col>6</xdr:col>
      <xdr:colOff>75750</xdr:colOff>
      <xdr:row>16</xdr:row>
      <xdr:rowOff>33975</xdr:rowOff>
    </xdr:to>
    <xdr:graphicFrame macro="">
      <xdr:nvGraphicFramePr>
        <xdr:cNvPr id="6" name="Chart 5" descr="זרם ההשקעות הישירות של תושבי חוץ בהון מניות  בישראל,  2007 עד 2017&#10;" title="איור ג'-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0.5424</cdr:x>
      <cdr:y>0.92982</cdr:y>
    </cdr:from>
    <cdr:to>
      <cdr:x>1</cdr:x>
      <cdr:y>1</cdr:y>
    </cdr:to>
    <cdr:sp macro="" textlink="">
      <cdr:nvSpPr>
        <cdr:cNvPr id="2" name="TextBox 1"/>
        <cdr:cNvSpPr txBox="1"/>
      </cdr:nvSpPr>
      <cdr:spPr>
        <a:xfrm xmlns:a="http://schemas.openxmlformats.org/drawingml/2006/main">
          <a:off x="1952640" y="2343146"/>
          <a:ext cx="1647360" cy="176854"/>
        </a:xfrm>
        <a:prstGeom xmlns:a="http://schemas.openxmlformats.org/drawingml/2006/main" prst="rect">
          <a:avLst/>
        </a:prstGeom>
      </cdr:spPr>
      <cdr:txBody>
        <a:bodyPr xmlns:a="http://schemas.openxmlformats.org/drawingml/2006/main" wrap="non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he-IL" sz="800" b="0" baseline="0">
              <a:effectLst/>
              <a:latin typeface="David" panose="020E0502060401010101" pitchFamily="34" charset="-79"/>
              <a:ea typeface="+mn-ea"/>
              <a:cs typeface="David" panose="020E0502060401010101" pitchFamily="34" charset="-79"/>
            </a:rPr>
            <a:t>המקור: נתונים ועיבודים של  בנק ישראל.</a:t>
          </a:r>
          <a:endParaRPr lang="he-IL" sz="800">
            <a:effectLst/>
            <a:latin typeface="David" panose="020E0502060401010101" pitchFamily="34" charset="-79"/>
            <a:cs typeface="David" panose="020E0502060401010101" pitchFamily="34" charset="-79"/>
          </a:endParaRPr>
        </a:p>
        <a:p xmlns:a="http://schemas.openxmlformats.org/drawingml/2006/main">
          <a:pPr rtl="1"/>
          <a:endParaRPr lang="he-IL" sz="800"/>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0</xdr:row>
      <xdr:rowOff>38099</xdr:rowOff>
    </xdr:from>
    <xdr:to>
      <xdr:col>5</xdr:col>
      <xdr:colOff>590100</xdr:colOff>
      <xdr:row>15</xdr:row>
      <xdr:rowOff>129224</xdr:rowOff>
    </xdr:to>
    <xdr:graphicFrame macro="">
      <xdr:nvGraphicFramePr>
        <xdr:cNvPr id="3" name="Chart 2" descr="זרם ההשקעות הפיננסיות נטו של תושבי חוץ במשק,  2007עד 2017&#10;" title="איור ג'-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0.50271</cdr:x>
      <cdr:y>0.89605</cdr:y>
    </cdr:from>
    <cdr:to>
      <cdr:x>0.98725</cdr:x>
      <cdr:y>0.99743</cdr:y>
    </cdr:to>
    <cdr:sp macro="" textlink="">
      <cdr:nvSpPr>
        <cdr:cNvPr id="2" name="TextBox 2"/>
        <cdr:cNvSpPr txBox="1"/>
      </cdr:nvSpPr>
      <cdr:spPr>
        <a:xfrm xmlns:a="http://schemas.openxmlformats.org/drawingml/2006/main" flipH="1">
          <a:off x="1809750" y="2181225"/>
          <a:ext cx="1744350" cy="24679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rtl="1"/>
          <a:r>
            <a:rPr lang="he-IL" sz="800">
              <a:cs typeface="David" pitchFamily="2" charset="-79"/>
            </a:rPr>
            <a:t>המקור: נתונים</a:t>
          </a:r>
          <a:r>
            <a:rPr lang="he-IL" sz="800" baseline="0">
              <a:cs typeface="David" pitchFamily="2" charset="-79"/>
            </a:rPr>
            <a:t> ועיבודים של </a:t>
          </a:r>
          <a:r>
            <a:rPr lang="he-IL" sz="800">
              <a:cs typeface="David" pitchFamily="2" charset="-79"/>
            </a:rPr>
            <a:t>בנק ישראל</a:t>
          </a:r>
          <a:r>
            <a:rPr lang="en-US" sz="800">
              <a:cs typeface="David" pitchFamily="2" charset="-79"/>
            </a:rPr>
            <a:t>.</a:t>
          </a:r>
          <a:endParaRPr lang="he-IL" sz="800">
            <a:cs typeface="David" pitchFamily="2" charset="-79"/>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0.4408</cdr:x>
      <cdr:y>0.91172</cdr:y>
    </cdr:from>
    <cdr:to>
      <cdr:x>0.99365</cdr:x>
      <cdr:y>0.99324</cdr:y>
    </cdr:to>
    <cdr:sp macro="" textlink="">
      <cdr:nvSpPr>
        <cdr:cNvPr id="2" name="TextBox 2"/>
        <cdr:cNvSpPr txBox="1"/>
      </cdr:nvSpPr>
      <cdr:spPr>
        <a:xfrm xmlns:a="http://schemas.openxmlformats.org/drawingml/2006/main" flipH="1">
          <a:off x="1586880" y="2219370"/>
          <a:ext cx="1990260" cy="19844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rtl="1"/>
          <a:r>
            <a:rPr lang="he-IL" sz="800">
              <a:cs typeface="David" pitchFamily="2" charset="-79"/>
            </a:rPr>
            <a:t>המקור: נתונים ועיבודים של בנק ישראל</a:t>
          </a:r>
          <a:r>
            <a:rPr lang="en-US" sz="800">
              <a:cs typeface="David" pitchFamily="2" charset="-79"/>
            </a:rPr>
            <a:t>.</a:t>
          </a:r>
          <a:endParaRPr lang="he-IL" sz="800">
            <a:cs typeface="David" pitchFamily="2" charset="-79"/>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66675</xdr:colOff>
      <xdr:row>0</xdr:row>
      <xdr:rowOff>85724</xdr:rowOff>
    </xdr:from>
    <xdr:to>
      <xdr:col>6</xdr:col>
      <xdr:colOff>9075</xdr:colOff>
      <xdr:row>16</xdr:row>
      <xdr:rowOff>14924</xdr:rowOff>
    </xdr:to>
    <xdr:graphicFrame macro="">
      <xdr:nvGraphicFramePr>
        <xdr:cNvPr id="6" name="Chart 5" descr="השפעת המחירים על יתרת ההשקעות הפיננסיות של תושבי חוץ בהון מניות ישראליות, 2016Q1 עד 2017Q4 &#10;" title="איור ג'-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0.26194</cdr:x>
      <cdr:y>0.91953</cdr:y>
    </cdr:from>
    <cdr:to>
      <cdr:x>1</cdr:x>
      <cdr:y>0.98911</cdr:y>
    </cdr:to>
    <cdr:sp macro="" textlink="">
      <cdr:nvSpPr>
        <cdr:cNvPr id="2" name="TextBox 2"/>
        <cdr:cNvSpPr txBox="1"/>
      </cdr:nvSpPr>
      <cdr:spPr>
        <a:xfrm xmlns:a="http://schemas.openxmlformats.org/drawingml/2006/main" flipH="1">
          <a:off x="942984" y="2238379"/>
          <a:ext cx="2657016" cy="16937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rtl="1"/>
          <a:r>
            <a:rPr lang="he-IL" sz="800">
              <a:cs typeface="David" pitchFamily="2" charset="-79"/>
            </a:rPr>
            <a:t>המקור: נתוני בלומברג</a:t>
          </a:r>
          <a:r>
            <a:rPr lang="he-IL" sz="800" baseline="0">
              <a:cs typeface="David" pitchFamily="2" charset="-79"/>
            </a:rPr>
            <a:t> </a:t>
          </a:r>
          <a:r>
            <a:rPr lang="he-IL" sz="800">
              <a:cs typeface="David" pitchFamily="2" charset="-79"/>
            </a:rPr>
            <a:t>ועיבודי</a:t>
          </a:r>
          <a:r>
            <a:rPr lang="he-IL" sz="800" baseline="0">
              <a:cs typeface="David" pitchFamily="2" charset="-79"/>
            </a:rPr>
            <a:t> </a:t>
          </a:r>
          <a:r>
            <a:rPr lang="he-IL" sz="800">
              <a:cs typeface="David" pitchFamily="2" charset="-79"/>
            </a:rPr>
            <a:t> בנק ישרא</a:t>
          </a:r>
          <a:r>
            <a:rPr lang="he-IL" sz="800" baseline="0">
              <a:cs typeface="David" pitchFamily="2" charset="-79"/>
            </a:rPr>
            <a:t>ל</a:t>
          </a:r>
          <a:r>
            <a:rPr lang="en-US" sz="800">
              <a:cs typeface="David" pitchFamily="2" charset="-79"/>
            </a:rPr>
            <a:t>.</a:t>
          </a:r>
          <a:endParaRPr lang="he-IL" sz="800">
            <a:cs typeface="David" pitchFamily="2" charset="-79"/>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6</xdr:col>
      <xdr:colOff>56700</xdr:colOff>
      <xdr:row>16</xdr:row>
      <xdr:rowOff>53025</xdr:rowOff>
    </xdr:to>
    <xdr:graphicFrame macro="">
      <xdr:nvGraphicFramePr>
        <xdr:cNvPr id="5" name="Chart 4" descr="יתרת ההשקעות האחרות של תושבי חוץ במשק לפי מכשירים,  2007 עד 2017&#10;" title="איור ג'-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0.45067</cdr:x>
      <cdr:y>0.89706</cdr:y>
    </cdr:from>
    <cdr:to>
      <cdr:x>0.99294</cdr:x>
      <cdr:y>0.98614</cdr:y>
    </cdr:to>
    <cdr:sp macro="" textlink="">
      <cdr:nvSpPr>
        <cdr:cNvPr id="3" name="TextBox 1"/>
        <cdr:cNvSpPr txBox="1"/>
      </cdr:nvSpPr>
      <cdr:spPr>
        <a:xfrm xmlns:a="http://schemas.openxmlformats.org/drawingml/2006/main">
          <a:off x="1622425" y="2260600"/>
          <a:ext cx="1952172" cy="224482"/>
        </a:xfrm>
        <a:prstGeom xmlns:a="http://schemas.openxmlformats.org/drawingml/2006/main" prst="rect">
          <a:avLst/>
        </a:prstGeom>
      </cdr:spPr>
      <cdr:txBody>
        <a:bodyPr xmlns:a="http://schemas.openxmlformats.org/drawingml/2006/main" wrap="square" rtlCol="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he-IL" sz="800" b="0" baseline="0">
              <a:effectLst/>
              <a:latin typeface="David" panose="020E0502060401010101" pitchFamily="34" charset="-79"/>
              <a:ea typeface="+mn-ea"/>
              <a:cs typeface="David" panose="020E0502060401010101" pitchFamily="34" charset="-79"/>
            </a:rPr>
            <a:t>המקור: דיווחי חברות ועיבודי בנק ישראל.</a:t>
          </a:r>
          <a:endParaRPr lang="he-IL" sz="800">
            <a:effectLst/>
            <a:latin typeface="David" panose="020E0502060401010101" pitchFamily="34" charset="-79"/>
            <a:cs typeface="David" panose="020E0502060401010101" pitchFamily="34" charset="-79"/>
          </a:endParaRPr>
        </a:p>
        <a:p xmlns:a="http://schemas.openxmlformats.org/drawingml/2006/main">
          <a:pPr rtl="1"/>
          <a:endParaRPr lang="he-IL" sz="800"/>
        </a:p>
      </cdr:txBody>
    </cdr:sp>
  </cdr:relSizeAnchor>
</c:userShapes>
</file>

<file path=xl/drawings/drawing25.xml><?xml version="1.0" encoding="utf-8"?>
<xdr:wsDr xmlns:xdr="http://schemas.openxmlformats.org/drawingml/2006/spreadsheetDrawing" xmlns:a="http://schemas.openxmlformats.org/drawingml/2006/main">
  <xdr:absoluteAnchor>
    <xdr:pos x="209550" y="161925"/>
    <xdr:ext cx="3600000" cy="2520000"/>
    <xdr:graphicFrame macro="">
      <xdr:nvGraphicFramePr>
        <xdr:cNvPr id="2" name="Chart 2" descr="יתרת החוב החיצוני ברוטו ויחס החוב החיצוני לתוצר של המשק, 2007 עד 2017&#10;" title="איור ג'-1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0.6694</cdr:x>
      <cdr:y>0.87313</cdr:y>
    </cdr:from>
    <cdr:to>
      <cdr:x>1</cdr:x>
      <cdr:y>0.99786</cdr:y>
    </cdr:to>
    <cdr:sp macro="" textlink="">
      <cdr:nvSpPr>
        <cdr:cNvPr id="2" name="TextBox 1"/>
        <cdr:cNvSpPr txBox="1"/>
      </cdr:nvSpPr>
      <cdr:spPr>
        <a:xfrm xmlns:a="http://schemas.openxmlformats.org/drawingml/2006/main">
          <a:off x="2409840" y="2200275"/>
          <a:ext cx="1190160" cy="314332"/>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he-IL" sz="800">
              <a:effectLst/>
              <a:latin typeface="David" panose="020E0502060401010101" pitchFamily="34" charset="-79"/>
              <a:ea typeface="+mn-ea"/>
              <a:cs typeface="David" panose="020E0502060401010101" pitchFamily="34" charset="-79"/>
            </a:rPr>
            <a:t>המקור: נתוני הלמ"ס</a:t>
          </a:r>
        </a:p>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he-IL" sz="800" baseline="0">
              <a:effectLst/>
              <a:latin typeface="David" panose="020E0502060401010101" pitchFamily="34" charset="-79"/>
              <a:ea typeface="+mn-ea"/>
              <a:cs typeface="David" panose="020E0502060401010101" pitchFamily="34" charset="-79"/>
            </a:rPr>
            <a:t> ועיבודי בנק ישראל.</a:t>
          </a:r>
          <a:endParaRPr lang="he-IL" sz="800">
            <a:effectLst/>
            <a:latin typeface="David" panose="020E0502060401010101" pitchFamily="34" charset="-79"/>
            <a:cs typeface="David" panose="020E0502060401010101" pitchFamily="34" charset="-79"/>
          </a:endParaRPr>
        </a:p>
        <a:p xmlns:a="http://schemas.openxmlformats.org/drawingml/2006/main">
          <a:endParaRPr lang="he-IL" sz="800"/>
        </a:p>
      </cdr:txBody>
    </cdr:sp>
  </cdr:relSizeAnchor>
</c:userShapes>
</file>

<file path=xl/drawings/drawing27.xml><?xml version="1.0" encoding="utf-8"?>
<xdr:wsDr xmlns:xdr="http://schemas.openxmlformats.org/drawingml/2006/spreadsheetDrawing" xmlns:a="http://schemas.openxmlformats.org/drawingml/2006/main">
  <xdr:twoCellAnchor editAs="absolute">
    <xdr:from>
      <xdr:col>0</xdr:col>
      <xdr:colOff>66675</xdr:colOff>
      <xdr:row>0</xdr:row>
      <xdr:rowOff>123825</xdr:rowOff>
    </xdr:from>
    <xdr:to>
      <xdr:col>5</xdr:col>
      <xdr:colOff>610737</xdr:colOff>
      <xdr:row>16</xdr:row>
      <xdr:rowOff>103825</xdr:rowOff>
    </xdr:to>
    <xdr:graphicFrame macro="">
      <xdr:nvGraphicFramePr>
        <xdr:cNvPr id="3" name="תרשים 3" descr="עודף הנכסים (+) על ההתחייבויות של המשק מול חו&quot;ל, 2001 עד 2017&#10;" title="איור ג'-1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0.63044</cdr:x>
      <cdr:y>0.88557</cdr:y>
    </cdr:from>
    <cdr:to>
      <cdr:x>1</cdr:x>
      <cdr:y>1</cdr:y>
    </cdr:to>
    <cdr:sp macro="" textlink="">
      <cdr:nvSpPr>
        <cdr:cNvPr id="2" name="TextBox 4"/>
        <cdr:cNvSpPr txBox="1"/>
      </cdr:nvSpPr>
      <cdr:spPr>
        <a:xfrm xmlns:a="http://schemas.openxmlformats.org/drawingml/2006/main" flipH="1">
          <a:off x="2274588" y="2113546"/>
          <a:ext cx="1333350" cy="2731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rtl="1"/>
          <a:r>
            <a:rPr lang="he-IL" sz="800">
              <a:cs typeface="David" pitchFamily="2" charset="-79"/>
            </a:rPr>
            <a:t>המקור: נתונים ועיבודים של בנק ישראל</a:t>
          </a:r>
          <a:r>
            <a:rPr lang="en-US" sz="800">
              <a:cs typeface="David" pitchFamily="2" charset="-79"/>
            </a:rPr>
            <a:t>.</a:t>
          </a:r>
          <a:endParaRPr lang="he-IL" sz="800">
            <a:cs typeface="David" pitchFamily="2" charset="-79"/>
          </a:endParaRPr>
        </a:p>
      </cdr:txBody>
    </cdr:sp>
  </cdr:relSizeAnchor>
</c:userShapes>
</file>

<file path=xl/drawings/drawing29.xml><?xml version="1.0" encoding="utf-8"?>
<xdr:wsDr xmlns:xdr="http://schemas.openxmlformats.org/drawingml/2006/spreadsheetDrawing" xmlns:a="http://schemas.openxmlformats.org/drawingml/2006/main">
  <xdr:twoCellAnchor>
    <xdr:from>
      <xdr:col>3</xdr:col>
      <xdr:colOff>594630</xdr:colOff>
      <xdr:row>1</xdr:row>
      <xdr:rowOff>5444</xdr:rowOff>
    </xdr:from>
    <xdr:to>
      <xdr:col>6</xdr:col>
      <xdr:colOff>557665</xdr:colOff>
      <xdr:row>16</xdr:row>
      <xdr:rowOff>559</xdr:rowOff>
    </xdr:to>
    <xdr:graphicFrame macro="">
      <xdr:nvGraphicFramePr>
        <xdr:cNvPr id="2" name="תרשים 1" descr="מדדי מניות בארץ ובעולם, 2017&#10;שיעור השינוי המצטבר &#10;" title="איור ג'-15א'"/>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5443</xdr:colOff>
      <xdr:row>1</xdr:row>
      <xdr:rowOff>5442</xdr:rowOff>
    </xdr:from>
    <xdr:to>
      <xdr:col>3</xdr:col>
      <xdr:colOff>580800</xdr:colOff>
      <xdr:row>15</xdr:row>
      <xdr:rowOff>163242</xdr:rowOff>
    </xdr:to>
    <xdr:graphicFrame macro="">
      <xdr:nvGraphicFramePr>
        <xdr:cNvPr id="3" name="תרשים 3" descr="מקורות השינוי בעודף הנכסים של המשק על התחייבויותיו¹,&#10; 2014 עד  2017&#10;" title="איור ג'-15ב'"/>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285749</xdr:colOff>
      <xdr:row>2</xdr:row>
      <xdr:rowOff>38097</xdr:rowOff>
    </xdr:from>
    <xdr:to>
      <xdr:col>6</xdr:col>
      <xdr:colOff>228149</xdr:colOff>
      <xdr:row>17</xdr:row>
      <xdr:rowOff>129222</xdr:rowOff>
    </xdr:to>
    <xdr:graphicFrame macro="">
      <xdr:nvGraphicFramePr>
        <xdr:cNvPr id="7" name="Chart 6" descr="השפעת שינויי המחיר על יתרת ההשקעות הפיננסיות של תושבי ישראל בהון מניות  ובאג&quot;ח זרות, 2007 עד 2017 &#10;" title="איור ג'-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cdr:x>
      <cdr:y>0.81153</cdr:y>
    </cdr:from>
    <cdr:to>
      <cdr:x>0.99181</cdr:x>
      <cdr:y>1</cdr:y>
    </cdr:to>
    <cdr:sp macro="" textlink="">
      <cdr:nvSpPr>
        <cdr:cNvPr id="2" name="TextBox 1"/>
        <cdr:cNvSpPr txBox="1"/>
      </cdr:nvSpPr>
      <cdr:spPr>
        <a:xfrm xmlns:a="http://schemas.openxmlformats.org/drawingml/2006/main">
          <a:off x="0" y="1992086"/>
          <a:ext cx="1793355" cy="462643"/>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r" rtl="1"/>
          <a:r>
            <a:rPr lang="he-IL" sz="700">
              <a:latin typeface="David" panose="020E0502060401010101" pitchFamily="34" charset="-79"/>
              <a:cs typeface="David" panose="020E0502060401010101" pitchFamily="34" charset="-79"/>
            </a:rPr>
            <a:t>*</a:t>
          </a:r>
          <a:r>
            <a:rPr lang="he-IL" sz="700" baseline="0">
              <a:latin typeface="David" panose="020E0502060401010101" pitchFamily="34" charset="-79"/>
              <a:cs typeface="David" panose="020E0502060401010101" pitchFamily="34" charset="-79"/>
            </a:rPr>
            <a:t>מדד המחושב בבנק ישראל ומשמש אומדן לשינויי המחירים במניות חברות הפארמה הנסחרות בישראל.</a:t>
          </a:r>
          <a:endParaRPr lang="he-IL" sz="700">
            <a:latin typeface="David" panose="020E0502060401010101" pitchFamily="34" charset="-79"/>
            <a:cs typeface="David" panose="020E0502060401010101" pitchFamily="34" charset="-79"/>
          </a:endParaRPr>
        </a:p>
        <a:p xmlns:a="http://schemas.openxmlformats.org/drawingml/2006/main">
          <a:pPr algn="r" rtl="1"/>
          <a:r>
            <a:rPr lang="he-IL" sz="700">
              <a:latin typeface="David" panose="020E0502060401010101" pitchFamily="34" charset="-79"/>
              <a:cs typeface="David" panose="020E0502060401010101" pitchFamily="34" charset="-79"/>
            </a:rPr>
            <a:t>המקור: נתוני בלומברג ועיבודי בנק ישראל.</a:t>
          </a:r>
        </a:p>
      </cdr:txBody>
    </cdr:sp>
  </cdr:relSizeAnchor>
</c:userShapes>
</file>

<file path=xl/drawings/drawing31.xml><?xml version="1.0" encoding="utf-8"?>
<c:userShapes xmlns:c="http://schemas.openxmlformats.org/drawingml/2006/chart">
  <cdr:relSizeAnchor xmlns:cdr="http://schemas.openxmlformats.org/drawingml/2006/chartDrawing">
    <cdr:from>
      <cdr:x>0.6875</cdr:x>
      <cdr:y>0.83252</cdr:y>
    </cdr:from>
    <cdr:to>
      <cdr:x>1</cdr:x>
      <cdr:y>1</cdr:y>
    </cdr:to>
    <cdr:sp macro="" textlink="">
      <cdr:nvSpPr>
        <cdr:cNvPr id="3" name="TextBox 2"/>
        <cdr:cNvSpPr txBox="1"/>
      </cdr:nvSpPr>
      <cdr:spPr>
        <a:xfrm xmlns:a="http://schemas.openxmlformats.org/drawingml/2006/main">
          <a:off x="2409825" y="2076450"/>
          <a:ext cx="1095375" cy="419100"/>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endParaRPr lang="he-IL"/>
        </a:p>
      </cdr:txBody>
    </cdr:sp>
  </cdr:relSizeAnchor>
  <cdr:relSizeAnchor xmlns:cdr="http://schemas.openxmlformats.org/drawingml/2006/chartDrawing">
    <cdr:from>
      <cdr:x>0.01472</cdr:x>
      <cdr:y>0.8469</cdr:y>
    </cdr:from>
    <cdr:to>
      <cdr:x>0.99614</cdr:x>
      <cdr:y>0.99723</cdr:y>
    </cdr:to>
    <cdr:sp macro="" textlink="">
      <cdr:nvSpPr>
        <cdr:cNvPr id="4" name="TextBox 3"/>
        <cdr:cNvSpPr txBox="1"/>
      </cdr:nvSpPr>
      <cdr:spPr>
        <a:xfrm xmlns:a="http://schemas.openxmlformats.org/drawingml/2006/main">
          <a:off x="25963" y="2069646"/>
          <a:ext cx="1730720" cy="367393"/>
        </a:xfrm>
        <a:prstGeom xmlns:a="http://schemas.openxmlformats.org/drawingml/2006/main" prst="rect">
          <a:avLst/>
        </a:prstGeom>
      </cdr:spPr>
      <cdr:txBody>
        <a:bodyPr xmlns:a="http://schemas.openxmlformats.org/drawingml/2006/main" vertOverflow="overflow" horzOverflow="overflow" wrap="square" rtlCol="1">
          <a:noAutofit/>
        </a:bodyPr>
        <a:lstStyle xmlns:a="http://schemas.openxmlformats.org/drawingml/2006/main"/>
        <a:p xmlns:a="http://schemas.openxmlformats.org/drawingml/2006/main">
          <a:pPr marL="0" marR="0" indent="0" algn="r" defTabSz="914400" rtl="1" eaLnBrk="1" fontAlgn="auto" latinLnBrk="0" hangingPunct="1">
            <a:lnSpc>
              <a:spcPts val="600"/>
            </a:lnSpc>
            <a:spcBef>
              <a:spcPts val="0"/>
            </a:spcBef>
            <a:spcAft>
              <a:spcPts val="0"/>
            </a:spcAft>
            <a:buClrTx/>
            <a:buSzTx/>
            <a:buFontTx/>
            <a:buNone/>
            <a:tabLst/>
            <a:defRPr/>
          </a:pPr>
          <a:r>
            <a:rPr lang="he-IL" sz="700" b="0" i="0" baseline="30000">
              <a:effectLst/>
              <a:latin typeface="David" panose="020E0502060401010101" pitchFamily="34" charset="-79"/>
              <a:ea typeface="+mn-ea"/>
              <a:cs typeface="David" panose="020E0502060401010101" pitchFamily="34" charset="-79"/>
            </a:rPr>
            <a:t>1</a:t>
          </a:r>
          <a:r>
            <a:rPr lang="he-IL" sz="700" b="0" i="0" baseline="0">
              <a:effectLst/>
              <a:latin typeface="David" panose="020E0502060401010101" pitchFamily="34" charset="-79"/>
              <a:ea typeface="+mn-ea"/>
              <a:cs typeface="David" panose="020E0502060401010101" pitchFamily="34" charset="-79"/>
            </a:rPr>
            <a:t>מקורות השינוי בעודף הנכסים על ההתחייבויות אינם כוללים התאמות אחרות</a:t>
          </a:r>
          <a:r>
            <a:rPr lang="en-US" sz="700" b="0" i="0" baseline="0">
              <a:effectLst/>
              <a:latin typeface="David" panose="020E0502060401010101" pitchFamily="34" charset="-79"/>
              <a:ea typeface="+mn-ea"/>
              <a:cs typeface="David" panose="020E0502060401010101" pitchFamily="34" charset="-79"/>
            </a:rPr>
            <a:t>.</a:t>
          </a:r>
          <a:endParaRPr lang="he-IL" sz="700" b="0" i="0" baseline="0">
            <a:effectLst/>
            <a:latin typeface="David" panose="020E0502060401010101" pitchFamily="34" charset="-79"/>
            <a:ea typeface="+mn-ea"/>
            <a:cs typeface="David" panose="020E0502060401010101" pitchFamily="34" charset="-79"/>
          </a:endParaRPr>
        </a:p>
        <a:p xmlns:a="http://schemas.openxmlformats.org/drawingml/2006/main">
          <a:pPr marL="0" marR="0" indent="0" algn="r" defTabSz="914400" rtl="1" eaLnBrk="1" fontAlgn="auto" latinLnBrk="0" hangingPunct="1">
            <a:lnSpc>
              <a:spcPts val="600"/>
            </a:lnSpc>
            <a:spcBef>
              <a:spcPts val="0"/>
            </a:spcBef>
            <a:spcAft>
              <a:spcPts val="0"/>
            </a:spcAft>
            <a:buClrTx/>
            <a:buSzTx/>
            <a:buFontTx/>
            <a:buNone/>
            <a:tabLst/>
            <a:defRPr/>
          </a:pPr>
          <a:endParaRPr lang="en-US" sz="700" b="0" i="0" baseline="0">
            <a:effectLst/>
            <a:latin typeface="David" panose="020E0502060401010101" pitchFamily="34" charset="-79"/>
            <a:ea typeface="+mn-ea"/>
            <a:cs typeface="David" panose="020E0502060401010101" pitchFamily="34" charset="-79"/>
          </a:endParaRPr>
        </a:p>
        <a:p xmlns:a="http://schemas.openxmlformats.org/drawingml/2006/main">
          <a:pPr marL="0" marR="0" indent="0" algn="just" defTabSz="914400" rtl="1" eaLnBrk="1" fontAlgn="auto" latinLnBrk="0" hangingPunct="1">
            <a:lnSpc>
              <a:spcPts val="500"/>
            </a:lnSpc>
            <a:spcBef>
              <a:spcPts val="0"/>
            </a:spcBef>
            <a:spcAft>
              <a:spcPts val="0"/>
            </a:spcAft>
            <a:buClrTx/>
            <a:buSzTx/>
            <a:buFontTx/>
            <a:buNone/>
            <a:tabLst/>
            <a:defRPr/>
          </a:pPr>
          <a:r>
            <a:rPr lang="he-IL" sz="700" b="0" i="0" baseline="0">
              <a:effectLst/>
              <a:latin typeface="David" panose="020E0502060401010101" pitchFamily="34" charset="-79"/>
              <a:ea typeface="+mn-ea"/>
              <a:cs typeface="David" panose="020E0502060401010101" pitchFamily="34" charset="-79"/>
            </a:rPr>
            <a:t>המקור: נתונים ועיבודים של בנק ישראל.</a:t>
          </a:r>
          <a:endParaRPr lang="en-US" sz="700" b="0" i="0" baseline="0">
            <a:effectLst/>
            <a:latin typeface="David" panose="020E0502060401010101" pitchFamily="34" charset="-79"/>
            <a:ea typeface="+mn-ea"/>
            <a:cs typeface="David" panose="020E0502060401010101" pitchFamily="34" charset="-79"/>
          </a:endParaRPr>
        </a:p>
        <a:p xmlns:a="http://schemas.openxmlformats.org/drawingml/2006/main">
          <a:pPr marL="0" marR="0" indent="0" defTabSz="914400" rtl="1" eaLnBrk="1" fontAlgn="auto" latinLnBrk="0" hangingPunct="1">
            <a:lnSpc>
              <a:spcPts val="500"/>
            </a:lnSpc>
            <a:spcBef>
              <a:spcPts val="0"/>
            </a:spcBef>
            <a:spcAft>
              <a:spcPts val="0"/>
            </a:spcAft>
            <a:buClrTx/>
            <a:buSzTx/>
            <a:buFontTx/>
            <a:buNone/>
            <a:tabLst/>
            <a:defRPr/>
          </a:pPr>
          <a:endParaRPr lang="he-IL" sz="800" b="0">
            <a:effectLst/>
            <a:latin typeface="David" panose="020E0502060401010101" pitchFamily="34" charset="-79"/>
            <a:cs typeface="David" panose="020E0502060401010101" pitchFamily="34" charset="-79"/>
          </a:endParaRPr>
        </a:p>
        <a:p xmlns:a="http://schemas.openxmlformats.org/drawingml/2006/main">
          <a:pPr>
            <a:lnSpc>
              <a:spcPts val="1100"/>
            </a:lnSpc>
          </a:pPr>
          <a:endParaRPr lang="he-IL" sz="1100"/>
        </a:p>
      </cdr:txBody>
    </cdr:sp>
  </cdr:relSizeAnchor>
</c:userShapes>
</file>

<file path=xl/drawings/drawing32.xml><?xml version="1.0" encoding="utf-8"?>
<xdr:wsDr xmlns:xdr="http://schemas.openxmlformats.org/drawingml/2006/spreadsheetDrawing" xmlns:a="http://schemas.openxmlformats.org/drawingml/2006/main">
  <xdr:absoluteAnchor>
    <xdr:pos x="219075" y="76200"/>
    <xdr:ext cx="3600000" cy="2520000"/>
    <xdr:graphicFrame macro="">
      <xdr:nvGraphicFramePr>
        <xdr:cNvPr id="3" name="Chart 2" descr="עודף הנכסים על ההתחייבויות במכשירי חוב בלבד (החוב החיצוני השלילי)   2007עד 2017&#10;סימן (+): המשק מלווה נטו לחו&quot;ל&#10;" title="איור ג'-1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3.xml><?xml version="1.0" encoding="utf-8"?>
<c:userShapes xmlns:c="http://schemas.openxmlformats.org/drawingml/2006/chart">
  <cdr:relSizeAnchor xmlns:cdr="http://schemas.openxmlformats.org/drawingml/2006/chartDrawing">
    <cdr:from>
      <cdr:x>0.44979</cdr:x>
      <cdr:y>0.91092</cdr:y>
    </cdr:from>
    <cdr:to>
      <cdr:x>0.98907</cdr:x>
      <cdr:y>0.97581</cdr:y>
    </cdr:to>
    <cdr:sp macro="" textlink="">
      <cdr:nvSpPr>
        <cdr:cNvPr id="3" name="TextBox 1"/>
        <cdr:cNvSpPr txBox="1"/>
      </cdr:nvSpPr>
      <cdr:spPr>
        <a:xfrm xmlns:a="http://schemas.openxmlformats.org/drawingml/2006/main">
          <a:off x="1619244" y="2295525"/>
          <a:ext cx="1941408" cy="163516"/>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he-IL" sz="800">
              <a:effectLst/>
              <a:latin typeface="David" panose="020E0502060401010101" pitchFamily="34" charset="-79"/>
              <a:ea typeface="+mn-ea"/>
              <a:cs typeface="David" panose="020E0502060401010101" pitchFamily="34" charset="-79"/>
            </a:rPr>
            <a:t>המקור: נתונים ו</a:t>
          </a:r>
          <a:r>
            <a:rPr lang="he-IL" sz="800" baseline="0">
              <a:effectLst/>
              <a:latin typeface="David" panose="020E0502060401010101" pitchFamily="34" charset="-79"/>
              <a:ea typeface="+mn-ea"/>
              <a:cs typeface="David" panose="020E0502060401010101" pitchFamily="34" charset="-79"/>
            </a:rPr>
            <a:t>עיבודים של בנק ישראל.</a:t>
          </a:r>
          <a:endParaRPr lang="he-IL" sz="800">
            <a:effectLst/>
            <a:latin typeface="David" panose="020E0502060401010101" pitchFamily="34" charset="-79"/>
            <a:cs typeface="David" panose="020E0502060401010101" pitchFamily="34" charset="-79"/>
          </a:endParaRPr>
        </a:p>
        <a:p xmlns:a="http://schemas.openxmlformats.org/drawingml/2006/main">
          <a:endParaRPr lang="he-IL" sz="800"/>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104775</xdr:colOff>
      <xdr:row>0</xdr:row>
      <xdr:rowOff>142875</xdr:rowOff>
    </xdr:from>
    <xdr:to>
      <xdr:col>6</xdr:col>
      <xdr:colOff>47625</xdr:colOff>
      <xdr:row>16</xdr:row>
      <xdr:rowOff>76200</xdr:rowOff>
    </xdr:to>
    <xdr:graphicFrame macro="">
      <xdr:nvGraphicFramePr>
        <xdr:cNvPr id="2" name="תרשים 1" descr="זרמי ההשקעות של תושבי חוץ במשק  ושל תושבי ישראל בחו&quot;ל, 2007עד 2017&#10;" title="איור ג'-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0.39683</cdr:x>
      <cdr:y>0.91069</cdr:y>
    </cdr:from>
    <cdr:to>
      <cdr:x>1</cdr:x>
      <cdr:y>0.98616</cdr:y>
    </cdr:to>
    <cdr:sp macro="" textlink="">
      <cdr:nvSpPr>
        <cdr:cNvPr id="3" name="TextBox 1"/>
        <cdr:cNvSpPr txBox="1"/>
      </cdr:nvSpPr>
      <cdr:spPr>
        <a:xfrm xmlns:a="http://schemas.openxmlformats.org/drawingml/2006/main">
          <a:off x="1428767" y="2298700"/>
          <a:ext cx="2171683" cy="190496"/>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1" eaLnBrk="1" fontAlgn="auto" latinLnBrk="0" hangingPunct="1">
            <a:lnSpc>
              <a:spcPct val="100000"/>
            </a:lnSpc>
            <a:spcBef>
              <a:spcPts val="0"/>
            </a:spcBef>
            <a:spcAft>
              <a:spcPts val="0"/>
            </a:spcAft>
            <a:buClrTx/>
            <a:buSzTx/>
            <a:buFontTx/>
            <a:buNone/>
            <a:tabLst/>
            <a:defRPr/>
          </a:pPr>
          <a:r>
            <a:rPr lang="he-IL" sz="800">
              <a:effectLst/>
              <a:latin typeface="David" panose="020E0502060401010101" pitchFamily="34" charset="-79"/>
              <a:ea typeface="+mn-ea"/>
              <a:cs typeface="David" panose="020E0502060401010101" pitchFamily="34" charset="-79"/>
            </a:rPr>
            <a:t>המקור: נתונים ו</a:t>
          </a:r>
          <a:r>
            <a:rPr lang="he-IL" sz="800" baseline="0">
              <a:effectLst/>
              <a:latin typeface="David" panose="020E0502060401010101" pitchFamily="34" charset="-79"/>
              <a:ea typeface="+mn-ea"/>
              <a:cs typeface="David" panose="020E0502060401010101" pitchFamily="34" charset="-79"/>
            </a:rPr>
            <a:t>עיבודים של בנק ישראל.</a:t>
          </a:r>
          <a:endParaRPr lang="he-IL" sz="800">
            <a:effectLst/>
            <a:latin typeface="David" panose="020E0502060401010101" pitchFamily="34" charset="-79"/>
            <a:cs typeface="David" panose="020E0502060401010101" pitchFamily="34" charset="-79"/>
          </a:endParaRPr>
        </a:p>
        <a:p xmlns:a="http://schemas.openxmlformats.org/drawingml/2006/main">
          <a:endParaRPr lang="he-IL" sz="800">
            <a:latin typeface="David" panose="020E0502060401010101" pitchFamily="34" charset="-79"/>
            <a:cs typeface="David" panose="020E0502060401010101" pitchFamily="34" charset="-79"/>
          </a:endParaRPr>
        </a:p>
      </cdr:txBody>
    </cdr:sp>
  </cdr:relSizeAnchor>
</c:userShapes>
</file>

<file path=xl/drawings/drawing36.xml><?xml version="1.0" encoding="utf-8"?>
<xdr:wsDr xmlns:xdr="http://schemas.openxmlformats.org/drawingml/2006/spreadsheetDrawing" xmlns:a="http://schemas.openxmlformats.org/drawingml/2006/main">
  <xdr:twoCellAnchor>
    <xdr:from>
      <xdr:col>0</xdr:col>
      <xdr:colOff>146539</xdr:colOff>
      <xdr:row>1</xdr:row>
      <xdr:rowOff>7330</xdr:rowOff>
    </xdr:from>
    <xdr:to>
      <xdr:col>6</xdr:col>
      <xdr:colOff>69061</xdr:colOff>
      <xdr:row>16</xdr:row>
      <xdr:rowOff>42547</xdr:rowOff>
    </xdr:to>
    <xdr:graphicFrame macro="">
      <xdr:nvGraphicFramePr>
        <xdr:cNvPr id="3" name="Chart 2" descr="התפלגות ההשקעות הפיננסיות של תושבי חוץ בהון מניות ישראליות לפי מקום המסחר, 2007 עד 2017:&#10;זרם ההשקעות הפיננסיות של תושבי חוץ בהון מניות ישראליות התרכז השנה בהון מניות הנסחרות בתל אביב, שלא כמו בשלוש השנים האחרונות&#10;" title="איור ג'-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54665</xdr:colOff>
      <xdr:row>0</xdr:row>
      <xdr:rowOff>120926</xdr:rowOff>
    </xdr:from>
    <xdr:to>
      <xdr:col>5</xdr:col>
      <xdr:colOff>606665</xdr:colOff>
      <xdr:row>15</xdr:row>
      <xdr:rowOff>164426</xdr:rowOff>
    </xdr:to>
    <xdr:graphicFrame macro="">
      <xdr:nvGraphicFramePr>
        <xdr:cNvPr id="3" name="Chart 2" descr="התפלגות ההשקעות הפיננסיות של תושבי חוץ באג&quot;ח ממשלתיות ישראליות לפי מקום המסחר, 2007 עד 2017:&#10;זרם ההשקעות של תושבי חוץ באג&quot;ח הממשלתיות הישראליות הנסחרות בחו&quot;ל בשנת 2017 היה גבוה מזרם זה בשנים האחרונות&#10;" title="איור ג'-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123825</xdr:colOff>
      <xdr:row>0</xdr:row>
      <xdr:rowOff>133350</xdr:rowOff>
    </xdr:from>
    <xdr:to>
      <xdr:col>6</xdr:col>
      <xdr:colOff>46347</xdr:colOff>
      <xdr:row>16</xdr:row>
      <xdr:rowOff>2915</xdr:rowOff>
    </xdr:to>
    <xdr:graphicFrame macro="">
      <xdr:nvGraphicFramePr>
        <xdr:cNvPr id="2" name="תרשים 2" descr="ריכוזיות יתרת ההשקעות הפיננסיות של תושבי חוץ בהון מניות הנסחרות בתל אביב, יתרה של 19.1 מיליארדי דולרים,  12/2017:&#10;כ-50% מיתרת ההשקעות הפיננסיות של תושבי חוץ במניות ישראליות הנסחרות בתל אביב מושקעת ב-5 חברות ישראליות בלבד.&#10;&#10;" title="איור ג'-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158750</xdr:colOff>
      <xdr:row>0</xdr:row>
      <xdr:rowOff>95250</xdr:rowOff>
    </xdr:from>
    <xdr:to>
      <xdr:col>6</xdr:col>
      <xdr:colOff>91625</xdr:colOff>
      <xdr:row>16</xdr:row>
      <xdr:rowOff>43500</xdr:rowOff>
    </xdr:to>
    <xdr:graphicFrame macro="">
      <xdr:nvGraphicFramePr>
        <xdr:cNvPr id="3" name="תרשים 2" descr="ריכוזיות יתרת ההשקעות הפיננסיות של תושבי חוץ באג&quot;ח חברות הנסחרות בתל אביב, יתרה של 380 מיליוני דולרים,  12/2017: כ-50% מיתרת ההשקעות הפיננסיות של תושבי חוץ באג&quot;ח חברות ישראליות הנסחרות בתל אביב מושקעת באג&quot;ח של 10 חברות בלבד.&#10;&#10;&#10;" title="איור ג'-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0.76909</cdr:x>
      <cdr:y>0.63714</cdr:y>
    </cdr:from>
    <cdr:to>
      <cdr:x>1</cdr:x>
      <cdr:y>1</cdr:y>
    </cdr:to>
    <cdr:sp macro="" textlink="">
      <cdr:nvSpPr>
        <cdr:cNvPr id="2" name="TextBox 1"/>
        <cdr:cNvSpPr txBox="1"/>
      </cdr:nvSpPr>
      <cdr:spPr>
        <a:xfrm xmlns:a="http://schemas.openxmlformats.org/drawingml/2006/main">
          <a:off x="3467101" y="2495552"/>
          <a:ext cx="914400" cy="914400"/>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pPr algn="r" rtl="1"/>
          <a:endParaRPr lang="he-IL" sz="1100"/>
        </a:p>
      </cdr:txBody>
    </cdr:sp>
  </cdr:relSizeAnchor>
  <cdr:relSizeAnchor xmlns:cdr="http://schemas.openxmlformats.org/drawingml/2006/chartDrawing">
    <cdr:from>
      <cdr:x>0.76909</cdr:x>
      <cdr:y>0.63714</cdr:y>
    </cdr:from>
    <cdr:to>
      <cdr:x>1</cdr:x>
      <cdr:y>1</cdr:y>
    </cdr:to>
    <cdr:sp macro="" textlink="">
      <cdr:nvSpPr>
        <cdr:cNvPr id="3" name="TextBox 2"/>
        <cdr:cNvSpPr txBox="1"/>
      </cdr:nvSpPr>
      <cdr:spPr>
        <a:xfrm xmlns:a="http://schemas.openxmlformats.org/drawingml/2006/main">
          <a:off x="3571876" y="2219327"/>
          <a:ext cx="914400" cy="914400"/>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pPr algn="r" rtl="1"/>
          <a:endParaRPr lang="he-IL" sz="1000"/>
        </a:p>
      </cdr:txBody>
    </cdr:sp>
  </cdr:relSizeAnchor>
  <cdr:relSizeAnchor xmlns:cdr="http://schemas.openxmlformats.org/drawingml/2006/chartDrawing">
    <cdr:from>
      <cdr:x>0.5308</cdr:x>
      <cdr:y>0.90779</cdr:y>
    </cdr:from>
    <cdr:to>
      <cdr:x>1</cdr:x>
      <cdr:y>0.98787</cdr:y>
    </cdr:to>
    <cdr:sp macro="" textlink="">
      <cdr:nvSpPr>
        <cdr:cNvPr id="4" name="TextBox 3"/>
        <cdr:cNvSpPr txBox="1"/>
      </cdr:nvSpPr>
      <cdr:spPr>
        <a:xfrm xmlns:a="http://schemas.openxmlformats.org/drawingml/2006/main">
          <a:off x="1910884" y="2209811"/>
          <a:ext cx="1689116" cy="194925"/>
        </a:xfrm>
        <a:prstGeom xmlns:a="http://schemas.openxmlformats.org/drawingml/2006/main" prst="rect">
          <a:avLst/>
        </a:prstGeom>
      </cdr:spPr>
      <cdr:txBody>
        <a:bodyPr xmlns:a="http://schemas.openxmlformats.org/drawingml/2006/main" vertOverflow="clip" wrap="none" rtlCol="1">
          <a:spAutoFit/>
        </a:bodyPr>
        <a:lstStyle xmlns:a="http://schemas.openxmlformats.org/drawingml/2006/main"/>
        <a:p xmlns:a="http://schemas.openxmlformats.org/drawingml/2006/main">
          <a:pPr algn="r" rtl="0"/>
          <a:r>
            <a:rPr lang="he-IL" sz="800">
              <a:latin typeface="David" panose="020E0502060401010101" pitchFamily="34" charset="-79"/>
              <a:cs typeface="David" panose="020E0502060401010101" pitchFamily="34" charset="-79"/>
            </a:rPr>
            <a:t>המקור: נתונים ועיבודים</a:t>
          </a:r>
          <a:r>
            <a:rPr lang="he-IL" sz="800" baseline="0">
              <a:latin typeface="David" panose="020E0502060401010101" pitchFamily="34" charset="-79"/>
              <a:cs typeface="David" panose="020E0502060401010101" pitchFamily="34" charset="-79"/>
            </a:rPr>
            <a:t> של </a:t>
          </a:r>
          <a:r>
            <a:rPr lang="he-IL" sz="800">
              <a:latin typeface="David" panose="020E0502060401010101" pitchFamily="34" charset="-79"/>
              <a:cs typeface="David" panose="020E0502060401010101" pitchFamily="34" charset="-79"/>
            </a:rPr>
            <a:t>בנק ישראל.</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87312</xdr:colOff>
      <xdr:row>1</xdr:row>
      <xdr:rowOff>7935</xdr:rowOff>
    </xdr:from>
    <xdr:to>
      <xdr:col>6</xdr:col>
      <xdr:colOff>29712</xdr:colOff>
      <xdr:row>16</xdr:row>
      <xdr:rowOff>99060</xdr:rowOff>
    </xdr:to>
    <xdr:graphicFrame macro="">
      <xdr:nvGraphicFramePr>
        <xdr:cNvPr id="6" name="Chart 5" descr="זרם ההשקעות הפיננסיות נטו של תושבי ישראל באג&quot;ח ובמניות זרות,  2007 עד 2017 &#10;" title="איור ג'-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0.64155</cdr:x>
      <cdr:y>0.90084</cdr:y>
    </cdr:from>
    <cdr:to>
      <cdr:x>1</cdr:x>
      <cdr:y>1</cdr:y>
    </cdr:to>
    <cdr:sp macro="" textlink="">
      <cdr:nvSpPr>
        <cdr:cNvPr id="2" name="TextBox 1"/>
        <cdr:cNvSpPr txBox="1"/>
      </cdr:nvSpPr>
      <cdr:spPr>
        <a:xfrm xmlns:a="http://schemas.openxmlformats.org/drawingml/2006/main">
          <a:off x="2303464" y="2313019"/>
          <a:ext cx="1287011" cy="254606"/>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pPr algn="r" rtl="1"/>
          <a:r>
            <a:rPr lang="he-IL" sz="800">
              <a:solidFill>
                <a:schemeClr val="dk1"/>
              </a:solidFill>
              <a:latin typeface="+mn-lt"/>
              <a:ea typeface="+mn-ea"/>
              <a:cs typeface="David" pitchFamily="2" charset="-79"/>
            </a:rPr>
            <a:t>המקור: נתונים</a:t>
          </a:r>
          <a:r>
            <a:rPr lang="he-IL" sz="800" baseline="0">
              <a:solidFill>
                <a:schemeClr val="dk1"/>
              </a:solidFill>
              <a:latin typeface="+mn-lt"/>
              <a:ea typeface="+mn-ea"/>
              <a:cs typeface="David" pitchFamily="2" charset="-79"/>
            </a:rPr>
            <a:t> ועיבודים של</a:t>
          </a:r>
          <a:r>
            <a:rPr lang="he-IL" sz="800"/>
            <a:t> </a:t>
          </a:r>
          <a:r>
            <a:rPr lang="he-IL" sz="800">
              <a:solidFill>
                <a:schemeClr val="dk1"/>
              </a:solidFill>
              <a:latin typeface="+mn-lt"/>
              <a:ea typeface="+mn-ea"/>
              <a:cs typeface="David" pitchFamily="2" charset="-79"/>
            </a:rPr>
            <a:t>בנק</a:t>
          </a:r>
          <a:r>
            <a:rPr lang="he-IL" sz="800"/>
            <a:t> </a:t>
          </a:r>
          <a:r>
            <a:rPr lang="he-IL" sz="800">
              <a:solidFill>
                <a:schemeClr val="dk1"/>
              </a:solidFill>
              <a:latin typeface="+mn-lt"/>
              <a:ea typeface="+mn-ea"/>
              <a:cs typeface="David" pitchFamily="2" charset="-79"/>
            </a:rPr>
            <a:t>ישראל.</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75786</xdr:colOff>
      <xdr:row>1</xdr:row>
      <xdr:rowOff>4760</xdr:rowOff>
    </xdr:from>
    <xdr:to>
      <xdr:col>6</xdr:col>
      <xdr:colOff>68590</xdr:colOff>
      <xdr:row>16</xdr:row>
      <xdr:rowOff>95885</xdr:rowOff>
    </xdr:to>
    <xdr:grpSp>
      <xdr:nvGrpSpPr>
        <xdr:cNvPr id="3" name="קבוצה 2"/>
        <xdr:cNvGrpSpPr/>
      </xdr:nvGrpSpPr>
      <xdr:grpSpPr>
        <a:xfrm>
          <a:off x="75786" y="166685"/>
          <a:ext cx="3650404" cy="2520000"/>
          <a:chOff x="9980604541" y="234275"/>
          <a:chExt cx="3312048" cy="2373971"/>
        </a:xfrm>
      </xdr:grpSpPr>
      <xdr:graphicFrame macro="">
        <xdr:nvGraphicFramePr>
          <xdr:cNvPr id="7430" name="תרשים 1" descr="התפלגות זרם ההשקעות הפיננסיות נטו של תושבי ישראל בחו&quot;ל לפי מגזרים, 2010 עד 2017&#10;" title="איור ג'-4"/>
          <xdr:cNvGraphicFramePr>
            <a:graphicFrameLocks/>
          </xdr:cNvGraphicFramePr>
        </xdr:nvGraphicFramePr>
        <xdr:xfrm>
          <a:off x="9980650273" y="234275"/>
          <a:ext cx="3266316" cy="237397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Box 1"/>
          <xdr:cNvSpPr txBox="1"/>
        </xdr:nvSpPr>
        <xdr:spPr>
          <a:xfrm>
            <a:off x="9980604541" y="2410240"/>
            <a:ext cx="3281727" cy="195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IL" sz="800">
                <a:cs typeface="David" pitchFamily="2" charset="-79"/>
              </a:rPr>
              <a:t>המקור: נתונים ועיבודים של בנק ישראל.</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cdr:x>
      <cdr:y>0.07295</cdr:y>
    </cdr:from>
    <cdr:to>
      <cdr:x>0.1834</cdr:x>
      <cdr:y>0.20933</cdr:y>
    </cdr:to>
    <cdr:sp macro="" textlink="">
      <cdr:nvSpPr>
        <cdr:cNvPr id="2" name="TextBox 4"/>
        <cdr:cNvSpPr txBox="1"/>
      </cdr:nvSpPr>
      <cdr:spPr>
        <a:xfrm xmlns:a="http://schemas.openxmlformats.org/drawingml/2006/main">
          <a:off x="0" y="185877"/>
          <a:ext cx="660240" cy="34748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he-IL" sz="900" b="0">
              <a:cs typeface="David" pitchFamily="2" charset="-79"/>
            </a:rPr>
            <a:t>מיליארדי</a:t>
          </a:r>
          <a:r>
            <a:rPr lang="he-IL" sz="900" b="1">
              <a:cs typeface="David" pitchFamily="2" charset="-79"/>
            </a:rPr>
            <a:t> </a:t>
          </a:r>
          <a:r>
            <a:rPr lang="he-IL" sz="900" b="0">
              <a:cs typeface="David" pitchFamily="2" charset="-79"/>
            </a:rPr>
            <a:t>דולרים</a:t>
          </a:r>
        </a:p>
      </cdr:txBody>
    </cdr:sp>
  </cdr:relSizeAnchor>
</c:userShapes>
</file>

<file path=xl/drawings/drawing9.xml><?xml version="1.0" encoding="utf-8"?>
<xdr:wsDr xmlns:xdr="http://schemas.openxmlformats.org/drawingml/2006/spreadsheetDrawing" xmlns:a="http://schemas.openxmlformats.org/drawingml/2006/main">
  <xdr:twoCellAnchor>
    <xdr:from>
      <xdr:col>16384</xdr:col>
      <xdr:colOff>0</xdr:colOff>
      <xdr:row>1</xdr:row>
      <xdr:rowOff>27940</xdr:rowOff>
    </xdr:from>
    <xdr:to>
      <xdr:col>16384</xdr:col>
      <xdr:colOff>681990</xdr:colOff>
      <xdr:row>2</xdr:row>
      <xdr:rowOff>47638</xdr:rowOff>
    </xdr:to>
    <xdr:sp macro="" textlink="">
      <xdr:nvSpPr>
        <xdr:cNvPr id="6" name="TextBox 5"/>
        <xdr:cNvSpPr txBox="1"/>
      </xdr:nvSpPr>
      <xdr:spPr>
        <a:xfrm flipH="1">
          <a:off x="9987686400" y="189865"/>
          <a:ext cx="681990" cy="1816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IL" sz="900">
              <a:cs typeface="David" pitchFamily="2" charset="-79"/>
            </a:rPr>
            <a:t>המקור: נתוני בנק ישראל</a:t>
          </a:r>
          <a:r>
            <a:rPr lang="en-US" sz="900">
              <a:cs typeface="David" pitchFamily="2" charset="-79"/>
            </a:rPr>
            <a:t>.</a:t>
          </a:r>
          <a:endParaRPr lang="he-IL" sz="900">
            <a:cs typeface="David" pitchFamily="2" charset="-79"/>
          </a:endParaRPr>
        </a:p>
      </xdr:txBody>
    </xdr:sp>
    <xdr:clientData/>
  </xdr:twoCellAnchor>
  <xdr:twoCellAnchor>
    <xdr:from>
      <xdr:col>0</xdr:col>
      <xdr:colOff>76200</xdr:colOff>
      <xdr:row>0</xdr:row>
      <xdr:rowOff>114299</xdr:rowOff>
    </xdr:from>
    <xdr:to>
      <xdr:col>6</xdr:col>
      <xdr:colOff>18600</xdr:colOff>
      <xdr:row>16</xdr:row>
      <xdr:rowOff>43499</xdr:rowOff>
    </xdr:to>
    <xdr:graphicFrame macro="">
      <xdr:nvGraphicFramePr>
        <xdr:cNvPr id="8" name="תרשים 1" descr="זרם ההשקעות הפיננסיות נטו של המשקיעים המוסדיים  בחו&quot;ל לפי מכשירים, 2007 עד 2017&#10;" title="איור ג'-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4-05/PR2%202004-05/Safran%20PR2%2004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izur-jr-01\pkmt\&#1506;&#1497;&#1504;&#1489;\&#1514;&#1512;&#1513;&#1497;&#1501;%20&#1512;&#1510;&#1493;&#1506;&#1492;%20&#149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K_PRV\CLALI\&#1492;&#1493;&#1491;&#1506;&#1492;%20&#1500;&#1506;&#1497;&#1514;&#1493;&#1504;&#1493;&#1514;%20-%20&#1514;&#1504;&#1493;&#1506;&#1493;&#1514;%20&#1492;&#1493;&#1503;\&#1511;&#1489;&#1510;&#1497;%20&#1488;&#1493;&#1496;&#1493;&#1502;&#1496;\&#1511;&#1493;&#1489;&#1509;%20&#1506;&#1491;&#1499;&#1493;&#1503;%20&#1495;&#1493;&#1491;&#1513;&#1497;%20&#1488;&#1493;&#1496;&#1493;&#1502;&#1496;&#149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1502;&#1495;&#1500;&#1511;&#1514;_&#1495;&#1513;&#1489;&#1493;&#1514;\Balance\Balance\&#1492;&#1494;&#1512;&#1506;%20&#1494;&#1512;&#1506;&#1497;%20&#1488;&#1497;&#1499;&#1493;&#1514;%20&#1489;&#1506;'&#1502;\2004\032004\&#1508;&#1497;&#1512;&#1493;&#1496;&#1497;&#1501;\&#1508;&#1497;&#1512;&#1493;&#1496;&#1497;&#1501;%203_20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502;&#1495;&#1500;&#1511;&#1514;_&#1495;&#1513;&#1489;&#1493;&#1514;/Balance/Balance/&#1492;&#1494;&#1512;&#1506;%20&#1494;&#1512;&#1506;&#1497;%20&#1488;&#1497;&#1499;&#1493;&#1514;%20&#1489;&#1506;'&#1502;/2010/092010/HAG-BU%20presentation%209.201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502;&#1495;&#1500;&#1511;&#1514;_&#1495;&#1513;&#1489;&#1493;&#1514;/Balance/Balance/&#1492;&#1494;&#1512;&#1506;%20&#1494;&#1512;&#1506;&#1497;%20&#1488;&#1497;&#1499;&#1493;&#1514;%20&#1489;&#1506;'&#1502;/2010/062010/HAG-BU%20presentation%2009-10%20(avishai%20v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mir/&#1506;&#1491;&#1499;&#1493;&#1503;%20&#1500;&#1493;&#1495;&#1493;&#1514;%20&#1491;&#1507;%20&#1513;&#1493;&#1511;%20&#1502;&#1496;&#1495;/&#1511;&#1504;&#1497;&#1493;&#1514;-&#1493;&#1502;&#1499;&#1497;&#1512;&#1493;&#1514;_&#1508;&#1497;&#1497;&#1500;&#1493;&#149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izur-jr-01\pkmt\einav\&#1505;&#1496;&#1497;&#1497;&#1514;%20&#1514;&#1511;&#1503;%20&#1490;&#1500;&#1493;&#1502;&#1492;%20&#1500;&#1508;&#1497;%20&#1502;&#1493;&#1506;&#1491;&#1497;%20&#1508;&#1512;&#1506;&#1493;&#1503;\&#1514;&#1512;&#1513;&#1497;&#1501;%20&#1508;&#1497;&#1494;&#1493;&#1512;\&#1502;&#1489;&#1504;&#1492;%20&#1506;&#1514;&#1497;%2002_20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u038/Workbook%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izur-jr-01\pkmt\einav\&#1505;&#1496;&#1497;&#1497;&#1514;%20&#1514;&#1511;&#1503;%20&#1490;&#1500;&#1493;&#1502;&#1492;%20&#1500;&#1508;&#1497;%20&#1502;&#1493;&#1506;&#1491;&#1497;%20&#1508;&#1512;&#1506;&#1493;&#1503;\&#1491;&#1493;&#14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NT\CALCALA\&#1514;&#1493;&#1499;&#1504;&#1497;&#1514;%20&#1512;&#1489;%20&#1513;&#1504;&#1514;&#1497;&#1514;%20&#1493;&#1514;&#1511;&#1510;&#1497;&#1489;\FORECAST%20FILES\Forecast%201999-2001%20-%20%20&amp;%20Budget%201999\&#1506;&#1491;&#1499;&#1493;&#1503;%20&#1514;&#1511;&#1510;&#1497;&#1489;%208.99\&#1514;&#1493;&#1505;&#1508;&#1493;&#1514;%20&#1502;&#1492;&#1504;&#1508;&#1511;&#1492;%207.9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ERVER-NT\CALCALA\ANDREY\YEAR__\YEAR98\&#1514;&#1511;&#1510;&#1497;&#1489;%20&#1513;&#1493;&#1496;&#1507;\&#1514;&#1511;&#1510;&#1497;&#1489;%2098\TAK98_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PIRSUM\L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PIRSUM\L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bankisrael.gov.il/PIRSUM/L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02-03/Report%200203_04/BU%20&amp;%20Sales%20Reports/Ttl03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z50l/Local%20Settings/Temp/ZPTMRSEF.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u03w/Local%20Settings/Temporary%20Internet%20Files/OLK11D/&#1500;&#1493;&#1495;%20&#1489;&#1497;&#1510;&#1493;&#1506;&#1497;%20&#1502;&#1513;&#1499;&#1504;&#1514;&#1488;&#1493;&#1514;%20&#1500;&#1508;&#1497;%20&#1505;&#1493;&#1490;&#1497;%20&#1492;&#1510;&#1502;&#1491;&#1492;%20&#1491;&#1510;&#1502;&#1489;&#1512;%2006-&#1488;&#1493;&#1511;&#1496;&#1493;&#1489;&#1512;%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Margin"/>
      <sheetName val="Costs"/>
      <sheetName val="Balance"/>
      <sheetName val="IS Safran"/>
      <sheetName val="BS Safran"/>
      <sheetName val="Staff"/>
      <sheetName val="Research"/>
      <sheetName val="Cash"/>
      <sheetName val="Cash (2)"/>
      <sheetName val="NWC &amp; Deb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azigdsc"/>
      <sheetName val="לוח תפוצה"/>
      <sheetName val="שערים יציגים"/>
      <sheetName val="תרשים שע&quot;ח של הדולר והסל"/>
      <sheetName val="ריבית בנק ישראל א"/>
      <sheetName val="חישוב מינימום ומקסימום"/>
      <sheetName val="גיליון הנתונים"/>
      <sheetName val="ריבית בנק ישראל"/>
    </sheetNames>
    <sheetDataSet>
      <sheetData sheetId="0">
        <row r="4">
          <cell r="A4">
            <v>36893</v>
          </cell>
          <cell r="B4">
            <v>4.2222999999999997</v>
          </cell>
          <cell r="C4">
            <v>4.077</v>
          </cell>
          <cell r="D4">
            <v>1.9670000000000001</v>
          </cell>
          <cell r="E4">
            <v>6.0819000000000001</v>
          </cell>
          <cell r="F4">
            <v>0.58650000000000002</v>
          </cell>
          <cell r="G4">
            <v>3.5474999999999999</v>
          </cell>
          <cell r="H4">
            <v>1.7458</v>
          </cell>
          <cell r="I4">
            <v>2.5284</v>
          </cell>
          <cell r="J4">
            <v>0.43290000000000001</v>
          </cell>
          <cell r="K4">
            <v>0.4632</v>
          </cell>
          <cell r="L4">
            <v>0.51580000000000004</v>
          </cell>
          <cell r="M4">
            <v>0.64710000000000001</v>
          </cell>
          <cell r="N4">
            <v>2.7233000000000001</v>
          </cell>
          <cell r="O4">
            <v>2.2801</v>
          </cell>
          <cell r="P4">
            <v>0.53849999999999998</v>
          </cell>
          <cell r="Q4">
            <v>0.95369999999999999</v>
          </cell>
          <cell r="R4">
            <v>2.7959000000000001</v>
          </cell>
          <cell r="S4">
            <v>1.9869000000000001</v>
          </cell>
          <cell r="T4">
            <v>4.8849999999999998</v>
          </cell>
          <cell r="U4">
            <v>2.3123</v>
          </cell>
          <cell r="V4">
            <v>3.8473000000000002</v>
          </cell>
          <cell r="W4">
            <v>5.7423000000000002</v>
          </cell>
          <cell r="X4">
            <v>2.7E-2</v>
          </cell>
          <cell r="Y4">
            <v>1.0536000000000001</v>
          </cell>
          <cell r="Z4" t="str">
            <v xml:space="preserve">                           </v>
          </cell>
        </row>
        <row r="5">
          <cell r="A5">
            <v>36894</v>
          </cell>
          <cell r="B5">
            <v>4.2546999999999997</v>
          </cell>
          <cell r="C5">
            <v>4.0940000000000003</v>
          </cell>
          <cell r="D5">
            <v>1.9967999999999999</v>
          </cell>
          <cell r="E5">
            <v>6.1725000000000003</v>
          </cell>
          <cell r="F5">
            <v>0.59540000000000004</v>
          </cell>
          <cell r="G5">
            <v>3.5811999999999999</v>
          </cell>
          <cell r="H5">
            <v>1.7722</v>
          </cell>
          <cell r="I5">
            <v>2.5649999999999999</v>
          </cell>
          <cell r="J5">
            <v>0.4365</v>
          </cell>
          <cell r="K5">
            <v>0.46970000000000001</v>
          </cell>
          <cell r="L5">
            <v>0.52349999999999997</v>
          </cell>
          <cell r="M5">
            <v>0.65690000000000004</v>
          </cell>
          <cell r="N5">
            <v>2.7368000000000001</v>
          </cell>
          <cell r="O5">
            <v>2.3129</v>
          </cell>
          <cell r="P5">
            <v>0.54679999999999995</v>
          </cell>
          <cell r="Q5">
            <v>0.96809999999999996</v>
          </cell>
          <cell r="R5">
            <v>2.8382000000000001</v>
          </cell>
          <cell r="S5">
            <v>2.0169999999999999</v>
          </cell>
          <cell r="T5">
            <v>4.9588000000000001</v>
          </cell>
          <cell r="U5">
            <v>2.3472</v>
          </cell>
          <cell r="V5">
            <v>3.9055</v>
          </cell>
          <cell r="W5">
            <v>5.7662000000000004</v>
          </cell>
          <cell r="X5">
            <v>2.7099999999999999E-2</v>
          </cell>
          <cell r="Y5">
            <v>1.0654999999999999</v>
          </cell>
          <cell r="Z5" t="str">
            <v xml:space="preserve">                           </v>
          </cell>
        </row>
        <row r="6">
          <cell r="A6">
            <v>36895</v>
          </cell>
          <cell r="B6">
            <v>4.2144000000000004</v>
          </cell>
          <cell r="C6">
            <v>4.0670000000000002</v>
          </cell>
          <cell r="D6">
            <v>1.9632000000000001</v>
          </cell>
          <cell r="E6">
            <v>6.0822000000000003</v>
          </cell>
          <cell r="F6">
            <v>0.58540000000000003</v>
          </cell>
          <cell r="G6">
            <v>3.5565000000000002</v>
          </cell>
          <cell r="H6">
            <v>1.7423999999999999</v>
          </cell>
          <cell r="I6">
            <v>2.5230999999999999</v>
          </cell>
          <cell r="J6">
            <v>0.43099999999999999</v>
          </cell>
          <cell r="K6">
            <v>0.46439999999999998</v>
          </cell>
          <cell r="L6">
            <v>0.51459999999999995</v>
          </cell>
          <cell r="M6">
            <v>0.64580000000000004</v>
          </cell>
          <cell r="N6">
            <v>2.7181999999999999</v>
          </cell>
          <cell r="O6">
            <v>2.2905000000000002</v>
          </cell>
          <cell r="P6">
            <v>0.54190000000000005</v>
          </cell>
          <cell r="Q6">
            <v>0.95179999999999998</v>
          </cell>
          <cell r="R6">
            <v>2.7904</v>
          </cell>
          <cell r="S6">
            <v>1.9830000000000001</v>
          </cell>
          <cell r="T6">
            <v>4.8753000000000002</v>
          </cell>
          <cell r="U6">
            <v>2.3077000000000001</v>
          </cell>
          <cell r="V6">
            <v>3.8397000000000001</v>
          </cell>
          <cell r="W6">
            <v>5.7282000000000002</v>
          </cell>
          <cell r="X6">
            <v>2.69E-2</v>
          </cell>
          <cell r="Y6">
            <v>1.0703</v>
          </cell>
          <cell r="Z6" t="str">
            <v xml:space="preserve">                           </v>
          </cell>
        </row>
        <row r="7">
          <cell r="A7">
            <v>36896</v>
          </cell>
          <cell r="B7">
            <v>4.2464000000000004</v>
          </cell>
          <cell r="C7">
            <v>4.0919999999999996</v>
          </cell>
          <cell r="D7">
            <v>1.9947999999999999</v>
          </cell>
          <cell r="E7">
            <v>6.1513</v>
          </cell>
          <cell r="F7">
            <v>0.5948</v>
          </cell>
          <cell r="G7">
            <v>3.5123000000000002</v>
          </cell>
          <cell r="H7">
            <v>1.7704</v>
          </cell>
          <cell r="I7">
            <v>2.5512999999999999</v>
          </cell>
          <cell r="J7">
            <v>0.43680000000000002</v>
          </cell>
          <cell r="K7">
            <v>0.4698</v>
          </cell>
          <cell r="L7">
            <v>0.52249999999999996</v>
          </cell>
          <cell r="M7">
            <v>0.65620000000000001</v>
          </cell>
          <cell r="N7">
            <v>2.7223999999999999</v>
          </cell>
          <cell r="O7">
            <v>2.3296000000000001</v>
          </cell>
          <cell r="P7">
            <v>0.54630000000000001</v>
          </cell>
          <cell r="Q7">
            <v>0.96719999999999995</v>
          </cell>
          <cell r="R7">
            <v>2.8353000000000002</v>
          </cell>
          <cell r="S7">
            <v>2.0150000000000001</v>
          </cell>
          <cell r="T7">
            <v>4.9539999999999997</v>
          </cell>
          <cell r="U7">
            <v>2.3449</v>
          </cell>
          <cell r="V7">
            <v>3.9015</v>
          </cell>
          <cell r="W7">
            <v>5.7633999999999999</v>
          </cell>
          <cell r="X7">
            <v>2.7099999999999999E-2</v>
          </cell>
          <cell r="Y7">
            <v>1.0656000000000001</v>
          </cell>
          <cell r="Z7" t="str">
            <v xml:space="preserve">                           </v>
          </cell>
        </row>
        <row r="8">
          <cell r="A8">
            <v>36899</v>
          </cell>
          <cell r="B8">
            <v>4.2736999999999998</v>
          </cell>
          <cell r="C8">
            <v>4.1230000000000002</v>
          </cell>
          <cell r="D8">
            <v>2.0005999999999999</v>
          </cell>
          <cell r="E8">
            <v>6.1833</v>
          </cell>
          <cell r="F8">
            <v>0.59650000000000003</v>
          </cell>
          <cell r="G8">
            <v>3.5426000000000002</v>
          </cell>
          <cell r="H8">
            <v>1.7756000000000001</v>
          </cell>
          <cell r="I8">
            <v>2.5609999999999999</v>
          </cell>
          <cell r="J8">
            <v>0.43830000000000002</v>
          </cell>
          <cell r="K8">
            <v>0.47239999999999999</v>
          </cell>
          <cell r="L8">
            <v>0.52449999999999997</v>
          </cell>
          <cell r="M8">
            <v>0.65810000000000002</v>
          </cell>
          <cell r="N8">
            <v>2.7536</v>
          </cell>
          <cell r="O8">
            <v>2.3344</v>
          </cell>
          <cell r="P8">
            <v>0.54400000000000004</v>
          </cell>
          <cell r="Q8">
            <v>0.97</v>
          </cell>
          <cell r="R8">
            <v>2.8435999999999999</v>
          </cell>
          <cell r="S8">
            <v>2.0209000000000001</v>
          </cell>
          <cell r="T8">
            <v>4.9683999999999999</v>
          </cell>
          <cell r="U8">
            <v>2.3517000000000001</v>
          </cell>
          <cell r="V8">
            <v>3.9129</v>
          </cell>
          <cell r="W8">
            <v>5.8070000000000004</v>
          </cell>
          <cell r="X8">
            <v>2.7300000000000001E-2</v>
          </cell>
          <cell r="Y8">
            <v>1.0807</v>
          </cell>
          <cell r="Z8" t="str">
            <v xml:space="preserve">                           </v>
          </cell>
        </row>
        <row r="9">
          <cell r="A9">
            <v>36900</v>
          </cell>
          <cell r="B9">
            <v>4.2607999999999997</v>
          </cell>
          <cell r="C9">
            <v>4.1180000000000003</v>
          </cell>
          <cell r="D9">
            <v>1.9833000000000001</v>
          </cell>
          <cell r="E9">
            <v>6.1379000000000001</v>
          </cell>
          <cell r="F9">
            <v>0.59130000000000005</v>
          </cell>
          <cell r="G9">
            <v>3.5562999999999998</v>
          </cell>
          <cell r="H9">
            <v>1.7602</v>
          </cell>
          <cell r="I9">
            <v>2.5453000000000001</v>
          </cell>
          <cell r="J9">
            <v>0.43369999999999997</v>
          </cell>
          <cell r="K9">
            <v>0.46939999999999998</v>
          </cell>
          <cell r="L9">
            <v>0.51959999999999995</v>
          </cell>
          <cell r="M9">
            <v>0.65239999999999998</v>
          </cell>
          <cell r="N9">
            <v>2.7541000000000002</v>
          </cell>
          <cell r="O9">
            <v>2.3166000000000002</v>
          </cell>
          <cell r="P9">
            <v>0.53839999999999999</v>
          </cell>
          <cell r="Q9">
            <v>0.96160000000000001</v>
          </cell>
          <cell r="R9">
            <v>2.8189000000000002</v>
          </cell>
          <cell r="S9">
            <v>2.0032999999999999</v>
          </cell>
          <cell r="T9">
            <v>4.9252000000000002</v>
          </cell>
          <cell r="U9">
            <v>2.3313000000000001</v>
          </cell>
          <cell r="V9">
            <v>3.879</v>
          </cell>
          <cell r="W9">
            <v>5.7918000000000003</v>
          </cell>
          <cell r="X9">
            <v>2.7300000000000001E-2</v>
          </cell>
          <cell r="Y9">
            <v>1.0909</v>
          </cell>
          <cell r="Z9" t="str">
            <v xml:space="preserve">                           </v>
          </cell>
        </row>
        <row r="10">
          <cell r="A10">
            <v>36901</v>
          </cell>
          <cell r="B10">
            <v>4.2507000000000001</v>
          </cell>
          <cell r="C10">
            <v>4.1109999999999998</v>
          </cell>
          <cell r="D10">
            <v>1.9775</v>
          </cell>
          <cell r="E10">
            <v>6.1323999999999996</v>
          </cell>
          <cell r="F10">
            <v>0.58960000000000001</v>
          </cell>
          <cell r="G10">
            <v>3.5232000000000001</v>
          </cell>
          <cell r="H10">
            <v>1.7549999999999999</v>
          </cell>
          <cell r="I10">
            <v>2.5384000000000002</v>
          </cell>
          <cell r="J10">
            <v>0.43369999999999997</v>
          </cell>
          <cell r="K10">
            <v>0.47120000000000001</v>
          </cell>
          <cell r="L10">
            <v>0.51819999999999999</v>
          </cell>
          <cell r="M10">
            <v>0.65049999999999997</v>
          </cell>
          <cell r="N10">
            <v>2.7471999999999999</v>
          </cell>
          <cell r="O10">
            <v>2.2949999999999999</v>
          </cell>
          <cell r="P10">
            <v>0.52200000000000002</v>
          </cell>
          <cell r="Q10">
            <v>0.95879999999999999</v>
          </cell>
          <cell r="R10">
            <v>2.8107000000000002</v>
          </cell>
          <cell r="S10">
            <v>1.9975000000000001</v>
          </cell>
          <cell r="T10">
            <v>4.9109999999999996</v>
          </cell>
          <cell r="U10">
            <v>2.3245</v>
          </cell>
          <cell r="V10">
            <v>3.8675999999999999</v>
          </cell>
          <cell r="W10">
            <v>5.782</v>
          </cell>
          <cell r="X10">
            <v>2.7300000000000001E-2</v>
          </cell>
          <cell r="Y10">
            <v>1.0818000000000001</v>
          </cell>
          <cell r="Z10" t="str">
            <v xml:space="preserve">                           </v>
          </cell>
        </row>
        <row r="11">
          <cell r="A11">
            <v>36902</v>
          </cell>
          <cell r="B11">
            <v>4.2640000000000002</v>
          </cell>
          <cell r="C11">
            <v>4.1130000000000004</v>
          </cell>
          <cell r="D11">
            <v>2.0015999999999998</v>
          </cell>
          <cell r="E11">
            <v>6.1700999999999997</v>
          </cell>
          <cell r="F11">
            <v>0.5968</v>
          </cell>
          <cell r="G11">
            <v>3.5034000000000001</v>
          </cell>
          <cell r="H11">
            <v>1.7764</v>
          </cell>
          <cell r="I11">
            <v>2.5548000000000002</v>
          </cell>
          <cell r="J11">
            <v>0.4405</v>
          </cell>
          <cell r="K11">
            <v>0.47670000000000001</v>
          </cell>
          <cell r="L11">
            <v>0.52429999999999999</v>
          </cell>
          <cell r="M11">
            <v>0.65839999999999999</v>
          </cell>
          <cell r="N11">
            <v>2.7465999999999999</v>
          </cell>
          <cell r="O11">
            <v>2.2980999999999998</v>
          </cell>
          <cell r="P11">
            <v>0.52049999999999996</v>
          </cell>
          <cell r="Q11">
            <v>0.97040000000000004</v>
          </cell>
          <cell r="R11">
            <v>2.8450000000000002</v>
          </cell>
          <cell r="S11">
            <v>2.0217999999999998</v>
          </cell>
          <cell r="T11">
            <v>4.9706999999999999</v>
          </cell>
          <cell r="U11">
            <v>2.3527999999999998</v>
          </cell>
          <cell r="V11">
            <v>3.9148000000000001</v>
          </cell>
          <cell r="W11">
            <v>5.7847999999999997</v>
          </cell>
          <cell r="X11">
            <v>2.7300000000000001E-2</v>
          </cell>
          <cell r="Y11">
            <v>1.0654999999999999</v>
          </cell>
          <cell r="Z11" t="str">
            <v xml:space="preserve">                           </v>
          </cell>
        </row>
        <row r="12">
          <cell r="A12">
            <v>36903</v>
          </cell>
          <cell r="B12">
            <v>4.2573999999999996</v>
          </cell>
          <cell r="C12">
            <v>4.1059999999999999</v>
          </cell>
          <cell r="D12">
            <v>2.0015999999999998</v>
          </cell>
          <cell r="E12">
            <v>6.1504000000000003</v>
          </cell>
          <cell r="F12">
            <v>0.5968</v>
          </cell>
          <cell r="G12">
            <v>3.4878</v>
          </cell>
          <cell r="H12">
            <v>1.7765</v>
          </cell>
          <cell r="I12">
            <v>2.5448</v>
          </cell>
          <cell r="J12">
            <v>0.44209999999999999</v>
          </cell>
          <cell r="K12">
            <v>0.47839999999999999</v>
          </cell>
          <cell r="L12">
            <v>0.52390000000000003</v>
          </cell>
          <cell r="M12">
            <v>0.65839999999999999</v>
          </cell>
          <cell r="N12">
            <v>2.7473000000000001</v>
          </cell>
          <cell r="O12">
            <v>2.3033000000000001</v>
          </cell>
          <cell r="P12">
            <v>0.52339999999999998</v>
          </cell>
          <cell r="Q12">
            <v>0.97050000000000003</v>
          </cell>
          <cell r="R12">
            <v>2.8450000000000002</v>
          </cell>
          <cell r="S12">
            <v>2.0219</v>
          </cell>
          <cell r="T12">
            <v>4.9709000000000003</v>
          </cell>
          <cell r="U12">
            <v>2.3529</v>
          </cell>
          <cell r="V12">
            <v>3.9148999999999998</v>
          </cell>
          <cell r="W12">
            <v>5.7750000000000004</v>
          </cell>
          <cell r="X12">
            <v>2.7199999999999998E-2</v>
          </cell>
          <cell r="Y12">
            <v>1.0528</v>
          </cell>
          <cell r="Z12" t="str">
            <v xml:space="preserve">                           </v>
          </cell>
        </row>
        <row r="13">
          <cell r="A13">
            <v>36906</v>
          </cell>
          <cell r="B13">
            <v>4.2412999999999998</v>
          </cell>
          <cell r="C13">
            <v>4.1070000000000002</v>
          </cell>
          <cell r="D13">
            <v>1.9798</v>
          </cell>
          <cell r="E13">
            <v>6.0598999999999998</v>
          </cell>
          <cell r="F13">
            <v>0.59030000000000005</v>
          </cell>
          <cell r="G13">
            <v>3.4594999999999998</v>
          </cell>
          <cell r="H13">
            <v>1.7572000000000001</v>
          </cell>
          <cell r="I13">
            <v>2.5095999999999998</v>
          </cell>
          <cell r="J13">
            <v>0.4365</v>
          </cell>
          <cell r="K13">
            <v>0.47149999999999997</v>
          </cell>
          <cell r="L13">
            <v>0.51849999999999996</v>
          </cell>
          <cell r="M13">
            <v>0.65129999999999999</v>
          </cell>
          <cell r="N13">
            <v>2.7324000000000002</v>
          </cell>
          <cell r="O13">
            <v>2.2709999999999999</v>
          </cell>
          <cell r="P13">
            <v>0.52</v>
          </cell>
          <cell r="Q13">
            <v>0.95989999999999998</v>
          </cell>
          <cell r="R13">
            <v>2.8140999999999998</v>
          </cell>
          <cell r="S13">
            <v>1.9999</v>
          </cell>
          <cell r="T13">
            <v>4.9168000000000003</v>
          </cell>
          <cell r="U13">
            <v>2.3273000000000001</v>
          </cell>
          <cell r="V13">
            <v>3.8723000000000001</v>
          </cell>
          <cell r="W13">
            <v>5.7845000000000004</v>
          </cell>
          <cell r="X13">
            <v>2.7199999999999998E-2</v>
          </cell>
          <cell r="Y13">
            <v>1.0585</v>
          </cell>
          <cell r="Z13" t="str">
            <v xml:space="preserve">                           </v>
          </cell>
        </row>
        <row r="14">
          <cell r="A14">
            <v>36907</v>
          </cell>
          <cell r="B14">
            <v>4.2457000000000003</v>
          </cell>
          <cell r="C14">
            <v>4.1130000000000004</v>
          </cell>
          <cell r="D14">
            <v>1.9789000000000001</v>
          </cell>
          <cell r="E14">
            <v>6.0522999999999998</v>
          </cell>
          <cell r="F14">
            <v>0.59</v>
          </cell>
          <cell r="G14">
            <v>3.4769000000000001</v>
          </cell>
          <cell r="H14">
            <v>1.7563</v>
          </cell>
          <cell r="I14">
            <v>2.5175999999999998</v>
          </cell>
          <cell r="J14">
            <v>0.43380000000000002</v>
          </cell>
          <cell r="K14">
            <v>0.47160000000000002</v>
          </cell>
          <cell r="L14">
            <v>0.51829999999999998</v>
          </cell>
          <cell r="M14">
            <v>0.65090000000000003</v>
          </cell>
          <cell r="N14">
            <v>2.74</v>
          </cell>
          <cell r="O14">
            <v>2.2862</v>
          </cell>
          <cell r="P14">
            <v>0.52549999999999997</v>
          </cell>
          <cell r="Q14">
            <v>0.95940000000000003</v>
          </cell>
          <cell r="R14">
            <v>2.8127</v>
          </cell>
          <cell r="S14">
            <v>1.9988999999999999</v>
          </cell>
          <cell r="T14">
            <v>4.9142999999999999</v>
          </cell>
          <cell r="U14">
            <v>2.3260999999999998</v>
          </cell>
          <cell r="V14">
            <v>3.8702999999999999</v>
          </cell>
          <cell r="W14">
            <v>5.7847999999999997</v>
          </cell>
          <cell r="X14">
            <v>2.7300000000000001E-2</v>
          </cell>
          <cell r="Y14">
            <v>1.0881000000000001</v>
          </cell>
          <cell r="Z14" t="str">
            <v xml:space="preserve">                           </v>
          </cell>
        </row>
        <row r="15">
          <cell r="A15">
            <v>36908</v>
          </cell>
          <cell r="B15">
            <v>4.2394999999999996</v>
          </cell>
          <cell r="C15">
            <v>4.1079999999999997</v>
          </cell>
          <cell r="D15">
            <v>1.9709000000000001</v>
          </cell>
          <cell r="E15">
            <v>6.0580999999999996</v>
          </cell>
          <cell r="F15">
            <v>0.5877</v>
          </cell>
          <cell r="G15">
            <v>3.4878999999999998</v>
          </cell>
          <cell r="H15">
            <v>1.7492000000000001</v>
          </cell>
          <cell r="I15">
            <v>2.5081000000000002</v>
          </cell>
          <cell r="J15">
            <v>0.43209999999999998</v>
          </cell>
          <cell r="K15">
            <v>0.46929999999999999</v>
          </cell>
          <cell r="L15">
            <v>0.51639999999999997</v>
          </cell>
          <cell r="M15">
            <v>0.64829999999999999</v>
          </cell>
          <cell r="N15">
            <v>2.7231000000000001</v>
          </cell>
          <cell r="O15">
            <v>2.2837999999999998</v>
          </cell>
          <cell r="P15">
            <v>0.52680000000000005</v>
          </cell>
          <cell r="Q15">
            <v>0.9556</v>
          </cell>
          <cell r="R15">
            <v>2.8012999999999999</v>
          </cell>
          <cell r="S15">
            <v>1.9907999999999999</v>
          </cell>
          <cell r="T15">
            <v>4.8945999999999996</v>
          </cell>
          <cell r="U15">
            <v>2.3167</v>
          </cell>
          <cell r="V15">
            <v>3.8546999999999998</v>
          </cell>
          <cell r="W15">
            <v>5.7778</v>
          </cell>
          <cell r="X15">
            <v>2.7300000000000001E-2</v>
          </cell>
          <cell r="Y15">
            <v>1.0882000000000001</v>
          </cell>
          <cell r="Z15" t="str">
            <v xml:space="preserve">                           </v>
          </cell>
        </row>
        <row r="16">
          <cell r="A16">
            <v>36909</v>
          </cell>
          <cell r="B16">
            <v>4.2576000000000001</v>
          </cell>
          <cell r="C16">
            <v>4.125</v>
          </cell>
          <cell r="D16">
            <v>1.9845999999999999</v>
          </cell>
          <cell r="E16">
            <v>6.0728</v>
          </cell>
          <cell r="F16">
            <v>0.5917</v>
          </cell>
          <cell r="G16">
            <v>3.4798</v>
          </cell>
          <cell r="H16">
            <v>1.7613000000000001</v>
          </cell>
          <cell r="I16">
            <v>2.5402999999999998</v>
          </cell>
          <cell r="J16">
            <v>0.43480000000000002</v>
          </cell>
          <cell r="K16">
            <v>0.47189999999999999</v>
          </cell>
          <cell r="L16">
            <v>0.51980000000000004</v>
          </cell>
          <cell r="M16">
            <v>0.65280000000000005</v>
          </cell>
          <cell r="N16">
            <v>2.734</v>
          </cell>
          <cell r="O16">
            <v>2.29</v>
          </cell>
          <cell r="P16">
            <v>0.52139999999999997</v>
          </cell>
          <cell r="Q16">
            <v>0.96220000000000006</v>
          </cell>
          <cell r="R16">
            <v>2.8207</v>
          </cell>
          <cell r="S16">
            <v>2.0045999999999999</v>
          </cell>
          <cell r="T16">
            <v>4.9283000000000001</v>
          </cell>
          <cell r="U16">
            <v>2.3328000000000002</v>
          </cell>
          <cell r="V16">
            <v>3.8814000000000002</v>
          </cell>
          <cell r="W16">
            <v>5.8017000000000003</v>
          </cell>
          <cell r="X16">
            <v>2.7400000000000001E-2</v>
          </cell>
          <cell r="Y16">
            <v>1.0884</v>
          </cell>
          <cell r="Z16" t="str">
            <v xml:space="preserve">                           </v>
          </cell>
        </row>
        <row r="17">
          <cell r="A17">
            <v>36910</v>
          </cell>
          <cell r="B17">
            <v>4.2656999999999998</v>
          </cell>
          <cell r="C17">
            <v>4.1280000000000001</v>
          </cell>
          <cell r="D17">
            <v>1.9925999999999999</v>
          </cell>
          <cell r="E17">
            <v>6.0867000000000004</v>
          </cell>
          <cell r="F17">
            <v>0.59409999999999996</v>
          </cell>
          <cell r="G17">
            <v>3.4998999999999998</v>
          </cell>
          <cell r="H17">
            <v>1.7685</v>
          </cell>
          <cell r="I17">
            <v>2.5520999999999998</v>
          </cell>
          <cell r="J17">
            <v>0.43719999999999998</v>
          </cell>
          <cell r="K17">
            <v>0.47349999999999998</v>
          </cell>
          <cell r="L17">
            <v>0.52170000000000005</v>
          </cell>
          <cell r="M17">
            <v>0.65549999999999997</v>
          </cell>
          <cell r="N17">
            <v>2.7321</v>
          </cell>
          <cell r="O17">
            <v>2.3106</v>
          </cell>
          <cell r="P17">
            <v>0.51970000000000005</v>
          </cell>
          <cell r="Q17">
            <v>0.96609999999999996</v>
          </cell>
          <cell r="R17">
            <v>2.8321999999999998</v>
          </cell>
          <cell r="S17">
            <v>2.0127999999999999</v>
          </cell>
          <cell r="T17">
            <v>4.9485000000000001</v>
          </cell>
          <cell r="U17">
            <v>2.3422999999999998</v>
          </cell>
          <cell r="V17">
            <v>3.8972000000000002</v>
          </cell>
          <cell r="W17">
            <v>5.8140999999999998</v>
          </cell>
          <cell r="X17">
            <v>2.7400000000000001E-2</v>
          </cell>
          <cell r="Y17">
            <v>1.0693999999999999</v>
          </cell>
          <cell r="Z17" t="str">
            <v xml:space="preserve">                           </v>
          </cell>
        </row>
        <row r="18">
          <cell r="A18">
            <v>36913</v>
          </cell>
          <cell r="B18">
            <v>4.2680999999999996</v>
          </cell>
          <cell r="C18">
            <v>4.1440000000000001</v>
          </cell>
          <cell r="D18">
            <v>1.9711000000000001</v>
          </cell>
          <cell r="E18">
            <v>6.0439999999999996</v>
          </cell>
          <cell r="F18">
            <v>0.5877</v>
          </cell>
          <cell r="G18">
            <v>3.5568</v>
          </cell>
          <cell r="H18">
            <v>1.7494000000000001</v>
          </cell>
          <cell r="I18">
            <v>2.5091999999999999</v>
          </cell>
          <cell r="J18">
            <v>0.432</v>
          </cell>
          <cell r="K18">
            <v>0.46920000000000001</v>
          </cell>
          <cell r="L18">
            <v>0.51600000000000001</v>
          </cell>
          <cell r="M18">
            <v>0.64839999999999998</v>
          </cell>
          <cell r="N18">
            <v>2.7416</v>
          </cell>
          <cell r="O18">
            <v>2.2909999999999999</v>
          </cell>
          <cell r="P18">
            <v>0.52490000000000003</v>
          </cell>
          <cell r="Q18">
            <v>0.95569999999999999</v>
          </cell>
          <cell r="R18">
            <v>2.8016999999999999</v>
          </cell>
          <cell r="S18">
            <v>1.9910000000000001</v>
          </cell>
          <cell r="T18">
            <v>4.8948999999999998</v>
          </cell>
          <cell r="U18">
            <v>2.3170000000000002</v>
          </cell>
          <cell r="V18">
            <v>3.8552</v>
          </cell>
          <cell r="W18">
            <v>5.8284000000000002</v>
          </cell>
          <cell r="X18">
            <v>2.75E-2</v>
          </cell>
          <cell r="Y18">
            <v>1.0820000000000001</v>
          </cell>
          <cell r="Z18" t="str">
            <v xml:space="preserve">                           </v>
          </cell>
        </row>
        <row r="19">
          <cell r="A19">
            <v>36914</v>
          </cell>
          <cell r="B19">
            <v>4.2756999999999996</v>
          </cell>
          <cell r="C19">
            <v>4.141</v>
          </cell>
          <cell r="D19">
            <v>1.9904999999999999</v>
          </cell>
          <cell r="E19">
            <v>6.0876999999999999</v>
          </cell>
          <cell r="F19">
            <v>0.59350000000000003</v>
          </cell>
          <cell r="G19">
            <v>3.5314999999999999</v>
          </cell>
          <cell r="H19">
            <v>1.7665999999999999</v>
          </cell>
          <cell r="I19">
            <v>2.5423</v>
          </cell>
          <cell r="J19">
            <v>0.43459999999999999</v>
          </cell>
          <cell r="K19">
            <v>0.47099999999999997</v>
          </cell>
          <cell r="L19">
            <v>0.52170000000000005</v>
          </cell>
          <cell r="M19">
            <v>0.65480000000000005</v>
          </cell>
          <cell r="N19">
            <v>2.7502</v>
          </cell>
          <cell r="O19">
            <v>2.3005</v>
          </cell>
          <cell r="P19">
            <v>0.5262</v>
          </cell>
          <cell r="Q19">
            <v>0.96509999999999996</v>
          </cell>
          <cell r="R19">
            <v>2.8292999999999999</v>
          </cell>
          <cell r="S19">
            <v>2.0106000000000002</v>
          </cell>
          <cell r="T19">
            <v>4.9432999999999998</v>
          </cell>
          <cell r="U19">
            <v>2.3397999999999999</v>
          </cell>
          <cell r="V19">
            <v>3.8932000000000002</v>
          </cell>
          <cell r="W19">
            <v>5.8323999999999998</v>
          </cell>
          <cell r="X19">
            <v>2.75E-2</v>
          </cell>
          <cell r="Y19">
            <v>1.0869</v>
          </cell>
          <cell r="Z19" t="str">
            <v xml:space="preserve">                           </v>
          </cell>
        </row>
        <row r="20">
          <cell r="A20">
            <v>36915</v>
          </cell>
          <cell r="B20">
            <v>4.2712000000000003</v>
          </cell>
          <cell r="C20">
            <v>4.1500000000000004</v>
          </cell>
          <cell r="D20">
            <v>1.9722</v>
          </cell>
          <cell r="E20">
            <v>6.0834999999999999</v>
          </cell>
          <cell r="F20">
            <v>0.58799999999999997</v>
          </cell>
          <cell r="G20">
            <v>3.5131999999999999</v>
          </cell>
          <cell r="H20">
            <v>1.7503</v>
          </cell>
          <cell r="I20">
            <v>2.5177</v>
          </cell>
          <cell r="J20">
            <v>0.43309999999999998</v>
          </cell>
          <cell r="K20">
            <v>0.46710000000000002</v>
          </cell>
          <cell r="L20">
            <v>0.51670000000000005</v>
          </cell>
          <cell r="M20">
            <v>0.64870000000000005</v>
          </cell>
          <cell r="N20">
            <v>2.7452000000000001</v>
          </cell>
          <cell r="O20">
            <v>2.2852000000000001</v>
          </cell>
          <cell r="P20">
            <v>0.52610000000000001</v>
          </cell>
          <cell r="Q20">
            <v>0.95620000000000005</v>
          </cell>
          <cell r="R20">
            <v>2.8031000000000001</v>
          </cell>
          <cell r="S20">
            <v>1.9921</v>
          </cell>
          <cell r="T20">
            <v>4.8975999999999997</v>
          </cell>
          <cell r="U20">
            <v>2.3182</v>
          </cell>
          <cell r="V20">
            <v>3.8572000000000002</v>
          </cell>
          <cell r="W20">
            <v>5.8451000000000004</v>
          </cell>
          <cell r="X20">
            <v>2.75E-2</v>
          </cell>
          <cell r="Y20">
            <v>1.095</v>
          </cell>
          <cell r="Z20" t="str">
            <v xml:space="preserve">                           </v>
          </cell>
        </row>
        <row r="21">
          <cell r="A21">
            <v>36916</v>
          </cell>
          <cell r="B21">
            <v>4.2389999999999999</v>
          </cell>
          <cell r="C21">
            <v>4.1340000000000003</v>
          </cell>
          <cell r="D21">
            <v>1.9336</v>
          </cell>
          <cell r="E21">
            <v>5.9988000000000001</v>
          </cell>
          <cell r="F21">
            <v>0.57650000000000001</v>
          </cell>
          <cell r="G21">
            <v>3.5284</v>
          </cell>
          <cell r="H21">
            <v>1.7161</v>
          </cell>
          <cell r="I21">
            <v>2.4803000000000002</v>
          </cell>
          <cell r="J21">
            <v>0.4249</v>
          </cell>
          <cell r="K21">
            <v>0.45950000000000002</v>
          </cell>
          <cell r="L21">
            <v>0.50660000000000005</v>
          </cell>
          <cell r="M21">
            <v>0.63600000000000001</v>
          </cell>
          <cell r="N21">
            <v>2.7275999999999998</v>
          </cell>
          <cell r="O21">
            <v>2.2469999999999999</v>
          </cell>
          <cell r="P21">
            <v>0.52459999999999996</v>
          </cell>
          <cell r="Q21">
            <v>0.9375</v>
          </cell>
          <cell r="R21">
            <v>2.7483</v>
          </cell>
          <cell r="S21">
            <v>1.9531000000000001</v>
          </cell>
          <cell r="T21">
            <v>4.8019999999999996</v>
          </cell>
          <cell r="U21">
            <v>2.2728999999999999</v>
          </cell>
          <cell r="V21">
            <v>3.7818000000000001</v>
          </cell>
          <cell r="W21">
            <v>5.8224999999999998</v>
          </cell>
          <cell r="X21">
            <v>2.7400000000000001E-2</v>
          </cell>
          <cell r="Y21">
            <v>1.0654999999999999</v>
          </cell>
          <cell r="Z21" t="str">
            <v xml:space="preserve">                           </v>
          </cell>
        </row>
        <row r="22">
          <cell r="A22">
            <v>36917</v>
          </cell>
          <cell r="B22">
            <v>4.2598000000000003</v>
          </cell>
          <cell r="C22">
            <v>4.1360000000000001</v>
          </cell>
          <cell r="D22">
            <v>1.9652000000000001</v>
          </cell>
          <cell r="E22">
            <v>6.0637999999999996</v>
          </cell>
          <cell r="F22">
            <v>0.58599999999999997</v>
          </cell>
          <cell r="G22">
            <v>3.5444</v>
          </cell>
          <cell r="H22">
            <v>1.7441</v>
          </cell>
          <cell r="I22">
            <v>2.5175999999999998</v>
          </cell>
          <cell r="J22">
            <v>0.43180000000000002</v>
          </cell>
          <cell r="K22">
            <v>0.46750000000000003</v>
          </cell>
          <cell r="L22">
            <v>0.51480000000000004</v>
          </cell>
          <cell r="M22">
            <v>0.64639999999999997</v>
          </cell>
          <cell r="N22">
            <v>2.7509999999999999</v>
          </cell>
          <cell r="O22">
            <v>2.2442000000000002</v>
          </cell>
          <cell r="P22">
            <v>0.52159999999999995</v>
          </cell>
          <cell r="Q22">
            <v>0.95279999999999998</v>
          </cell>
          <cell r="R22">
            <v>2.7932000000000001</v>
          </cell>
          <cell r="S22">
            <v>1.9850000000000001</v>
          </cell>
          <cell r="T22">
            <v>4.8802000000000003</v>
          </cell>
          <cell r="U22">
            <v>2.31</v>
          </cell>
          <cell r="V22">
            <v>3.8435999999999999</v>
          </cell>
          <cell r="W22">
            <v>5.8171999999999997</v>
          </cell>
          <cell r="X22">
            <v>2.7400000000000001E-2</v>
          </cell>
          <cell r="Y22">
            <v>1.0714999999999999</v>
          </cell>
          <cell r="Z22" t="str">
            <v xml:space="preserve">                           </v>
          </cell>
        </row>
        <row r="23">
          <cell r="A23">
            <v>36920</v>
          </cell>
          <cell r="B23">
            <v>4.2609000000000004</v>
          </cell>
          <cell r="C23">
            <v>4.1479999999999997</v>
          </cell>
          <cell r="D23">
            <v>1.95</v>
          </cell>
          <cell r="E23">
            <v>6.0491999999999999</v>
          </cell>
          <cell r="F23">
            <v>0.58140000000000003</v>
          </cell>
          <cell r="G23">
            <v>3.5598000000000001</v>
          </cell>
          <cell r="H23">
            <v>1.7306999999999999</v>
          </cell>
          <cell r="I23">
            <v>2.5053000000000001</v>
          </cell>
          <cell r="J23">
            <v>0.43049999999999999</v>
          </cell>
          <cell r="K23">
            <v>0.4657</v>
          </cell>
          <cell r="L23">
            <v>0.5111</v>
          </cell>
          <cell r="M23">
            <v>0.64139999999999997</v>
          </cell>
          <cell r="N23">
            <v>2.7585000000000002</v>
          </cell>
          <cell r="O23">
            <v>2.2526000000000002</v>
          </cell>
          <cell r="P23">
            <v>0.52649999999999997</v>
          </cell>
          <cell r="Q23">
            <v>0.94540000000000002</v>
          </cell>
          <cell r="R23">
            <v>2.7717000000000001</v>
          </cell>
          <cell r="S23">
            <v>1.9697</v>
          </cell>
          <cell r="T23">
            <v>4.8426999999999998</v>
          </cell>
          <cell r="U23">
            <v>2.2921999999999998</v>
          </cell>
          <cell r="V23">
            <v>3.8138999999999998</v>
          </cell>
          <cell r="W23">
            <v>5.8339999999999996</v>
          </cell>
          <cell r="X23">
            <v>2.75E-2</v>
          </cell>
          <cell r="Y23">
            <v>1.0698000000000001</v>
          </cell>
          <cell r="Z23" t="str">
            <v xml:space="preserve">                           </v>
          </cell>
        </row>
        <row r="24">
          <cell r="A24">
            <v>36921</v>
          </cell>
          <cell r="B24">
            <v>4.2652000000000001</v>
          </cell>
          <cell r="C24">
            <v>4.1529999999999996</v>
          </cell>
          <cell r="D24">
            <v>1.9513</v>
          </cell>
          <cell r="E24">
            <v>6.0605000000000002</v>
          </cell>
          <cell r="F24">
            <v>0.58179999999999998</v>
          </cell>
          <cell r="G24">
            <v>3.5562999999999998</v>
          </cell>
          <cell r="H24">
            <v>1.7318</v>
          </cell>
          <cell r="I24">
            <v>2.5110999999999999</v>
          </cell>
          <cell r="J24">
            <v>0.43219999999999997</v>
          </cell>
          <cell r="K24">
            <v>0.46679999999999999</v>
          </cell>
          <cell r="L24">
            <v>0.51170000000000004</v>
          </cell>
          <cell r="M24">
            <v>0.64190000000000003</v>
          </cell>
          <cell r="N24">
            <v>2.7635000000000001</v>
          </cell>
          <cell r="O24">
            <v>2.2614999999999998</v>
          </cell>
          <cell r="P24">
            <v>0.52649999999999997</v>
          </cell>
          <cell r="Q24">
            <v>0.94610000000000005</v>
          </cell>
          <cell r="R24">
            <v>2.7734999999999999</v>
          </cell>
          <cell r="S24">
            <v>1.9710000000000001</v>
          </cell>
          <cell r="T24">
            <v>4.8456999999999999</v>
          </cell>
          <cell r="U24">
            <v>2.2936999999999999</v>
          </cell>
          <cell r="V24">
            <v>3.8163999999999998</v>
          </cell>
          <cell r="W24">
            <v>5.8411</v>
          </cell>
          <cell r="X24">
            <v>2.75E-2</v>
          </cell>
          <cell r="Y24">
            <v>1.0759000000000001</v>
          </cell>
          <cell r="Z24" t="str">
            <v xml:space="preserve">                           </v>
          </cell>
        </row>
        <row r="25">
          <cell r="A25">
            <v>36922</v>
          </cell>
          <cell r="B25">
            <v>4.2602000000000002</v>
          </cell>
          <cell r="C25">
            <v>4.1369999999999996</v>
          </cell>
          <cell r="D25">
            <v>1.9642999999999999</v>
          </cell>
          <cell r="E25">
            <v>6.0423</v>
          </cell>
          <cell r="F25">
            <v>0.5857</v>
          </cell>
          <cell r="G25">
            <v>3.5594999999999999</v>
          </cell>
          <cell r="H25">
            <v>1.7433000000000001</v>
          </cell>
          <cell r="I25">
            <v>2.5099</v>
          </cell>
          <cell r="J25">
            <v>0.43509999999999999</v>
          </cell>
          <cell r="K25">
            <v>0.46829999999999999</v>
          </cell>
          <cell r="L25">
            <v>0.51480000000000004</v>
          </cell>
          <cell r="M25">
            <v>0.64610000000000001</v>
          </cell>
          <cell r="N25">
            <v>2.7543000000000002</v>
          </cell>
          <cell r="O25">
            <v>2.2545000000000002</v>
          </cell>
          <cell r="P25">
            <v>0.53210000000000002</v>
          </cell>
          <cell r="Q25">
            <v>0.95240000000000002</v>
          </cell>
          <cell r="R25">
            <v>2.7919999999999998</v>
          </cell>
          <cell r="S25">
            <v>1.9841</v>
          </cell>
          <cell r="T25">
            <v>4.8783000000000003</v>
          </cell>
          <cell r="U25">
            <v>2.3090000000000002</v>
          </cell>
          <cell r="V25">
            <v>3.8418000000000001</v>
          </cell>
          <cell r="W25">
            <v>5.8186</v>
          </cell>
          <cell r="X25">
            <v>2.7400000000000001E-2</v>
          </cell>
          <cell r="Y25">
            <v>1.0738000000000001</v>
          </cell>
          <cell r="Z25" t="str">
            <v xml:space="preserve">                           </v>
          </cell>
        </row>
        <row r="26">
          <cell r="A26">
            <v>36923</v>
          </cell>
          <cell r="B26">
            <v>4.2858999999999998</v>
          </cell>
          <cell r="C26">
            <v>4.1429999999999998</v>
          </cell>
          <cell r="D26">
            <v>1.9974000000000001</v>
          </cell>
          <cell r="E26">
            <v>6.1215000000000002</v>
          </cell>
          <cell r="F26">
            <v>0.59560000000000002</v>
          </cell>
          <cell r="G26">
            <v>3.5869</v>
          </cell>
          <cell r="H26">
            <v>1.7726999999999999</v>
          </cell>
          <cell r="I26">
            <v>2.5468999999999999</v>
          </cell>
          <cell r="J26">
            <v>0.43859999999999999</v>
          </cell>
          <cell r="K26">
            <v>0.47589999999999999</v>
          </cell>
          <cell r="L26">
            <v>0.52339999999999998</v>
          </cell>
          <cell r="M26">
            <v>0.65710000000000002</v>
          </cell>
          <cell r="N26">
            <v>2.7690000000000001</v>
          </cell>
          <cell r="O26">
            <v>2.3025000000000002</v>
          </cell>
          <cell r="P26">
            <v>0.53510000000000002</v>
          </cell>
          <cell r="Q26">
            <v>0.96840000000000004</v>
          </cell>
          <cell r="R26">
            <v>2.8391000000000002</v>
          </cell>
          <cell r="S26">
            <v>2.0175999999999998</v>
          </cell>
          <cell r="T26">
            <v>4.9604999999999997</v>
          </cell>
          <cell r="U26">
            <v>2.3479000000000001</v>
          </cell>
          <cell r="V26">
            <v>3.9066000000000001</v>
          </cell>
          <cell r="W26">
            <v>5.827</v>
          </cell>
          <cell r="X26">
            <v>2.75E-2</v>
          </cell>
          <cell r="Y26">
            <v>1.0732999999999999</v>
          </cell>
          <cell r="Z26" t="str">
            <v xml:space="preserve">                           </v>
          </cell>
        </row>
        <row r="27">
          <cell r="A27">
            <v>36924</v>
          </cell>
          <cell r="B27">
            <v>4.2847999999999997</v>
          </cell>
          <cell r="C27">
            <v>4.1429999999999998</v>
          </cell>
          <cell r="D27">
            <v>1.9913000000000001</v>
          </cell>
          <cell r="E27">
            <v>6.1420000000000003</v>
          </cell>
          <cell r="F27">
            <v>0.59370000000000001</v>
          </cell>
          <cell r="G27">
            <v>3.6002999999999998</v>
          </cell>
          <cell r="H27">
            <v>1.7673000000000001</v>
          </cell>
          <cell r="I27">
            <v>2.5396999999999998</v>
          </cell>
          <cell r="J27">
            <v>0.43780000000000002</v>
          </cell>
          <cell r="K27">
            <v>0.47499999999999998</v>
          </cell>
          <cell r="L27">
            <v>0.52180000000000004</v>
          </cell>
          <cell r="M27">
            <v>0.65500000000000003</v>
          </cell>
          <cell r="N27">
            <v>2.7738999999999998</v>
          </cell>
          <cell r="O27">
            <v>2.3016000000000001</v>
          </cell>
          <cell r="P27">
            <v>0.5353</v>
          </cell>
          <cell r="Q27">
            <v>0.96550000000000002</v>
          </cell>
          <cell r="R27">
            <v>2.8302999999999998</v>
          </cell>
          <cell r="S27">
            <v>2.0114000000000001</v>
          </cell>
          <cell r="T27">
            <v>4.9451000000000001</v>
          </cell>
          <cell r="U27">
            <v>2.3407</v>
          </cell>
          <cell r="V27">
            <v>3.8946000000000001</v>
          </cell>
          <cell r="W27">
            <v>5.827</v>
          </cell>
          <cell r="X27">
            <v>2.7400000000000001E-2</v>
          </cell>
          <cell r="Y27">
            <v>1.0719000000000001</v>
          </cell>
          <cell r="Z27" t="str">
            <v xml:space="preserve">                           </v>
          </cell>
        </row>
        <row r="28">
          <cell r="A28">
            <v>36927</v>
          </cell>
          <cell r="B28">
            <v>4.2782</v>
          </cell>
          <cell r="C28">
            <v>4.1360000000000001</v>
          </cell>
          <cell r="D28">
            <v>1.9930000000000001</v>
          </cell>
          <cell r="E28">
            <v>6.1059999999999999</v>
          </cell>
          <cell r="F28">
            <v>0.59419999999999995</v>
          </cell>
          <cell r="G28">
            <v>3.5836000000000001</v>
          </cell>
          <cell r="H28">
            <v>1.7687999999999999</v>
          </cell>
          <cell r="I28">
            <v>2.5337999999999998</v>
          </cell>
          <cell r="J28">
            <v>0.43619999999999998</v>
          </cell>
          <cell r="K28">
            <v>0.47510000000000002</v>
          </cell>
          <cell r="L28">
            <v>0.52210000000000001</v>
          </cell>
          <cell r="M28">
            <v>0.65559999999999996</v>
          </cell>
          <cell r="N28">
            <v>2.7633999999999999</v>
          </cell>
          <cell r="O28">
            <v>2.2845</v>
          </cell>
          <cell r="P28">
            <v>0.53180000000000005</v>
          </cell>
          <cell r="Q28">
            <v>0.96630000000000005</v>
          </cell>
          <cell r="R28">
            <v>2.8328000000000002</v>
          </cell>
          <cell r="S28">
            <v>2.0131000000000001</v>
          </cell>
          <cell r="T28">
            <v>4.9493999999999998</v>
          </cell>
          <cell r="U28">
            <v>2.3426999999999998</v>
          </cell>
          <cell r="V28">
            <v>3.8980000000000001</v>
          </cell>
          <cell r="W28">
            <v>5.8171999999999997</v>
          </cell>
          <cell r="X28">
            <v>2.7300000000000001E-2</v>
          </cell>
          <cell r="Y28">
            <v>1.0662</v>
          </cell>
          <cell r="Z28" t="str">
            <v xml:space="preserve">                           </v>
          </cell>
        </row>
        <row r="29">
          <cell r="A29">
            <v>36929</v>
          </cell>
          <cell r="B29">
            <v>4.2659000000000002</v>
          </cell>
          <cell r="C29">
            <v>4.1369999999999996</v>
          </cell>
          <cell r="D29">
            <v>1.9739</v>
          </cell>
          <cell r="E29">
            <v>6.0461999999999998</v>
          </cell>
          <cell r="F29">
            <v>0.58850000000000002</v>
          </cell>
          <cell r="G29">
            <v>3.5718000000000001</v>
          </cell>
          <cell r="H29">
            <v>1.7519</v>
          </cell>
          <cell r="I29">
            <v>2.5070000000000001</v>
          </cell>
          <cell r="J29">
            <v>0.43330000000000002</v>
          </cell>
          <cell r="K29">
            <v>0.47199999999999998</v>
          </cell>
          <cell r="L29">
            <v>0.51729999999999998</v>
          </cell>
          <cell r="M29">
            <v>0.64929999999999999</v>
          </cell>
          <cell r="N29">
            <v>2.7360000000000002</v>
          </cell>
          <cell r="O29">
            <v>2.2639999999999998</v>
          </cell>
          <cell r="P29">
            <v>0.53010000000000002</v>
          </cell>
          <cell r="Q29">
            <v>0.95699999999999996</v>
          </cell>
          <cell r="R29">
            <v>2.8056000000000001</v>
          </cell>
          <cell r="S29">
            <v>1.9939</v>
          </cell>
          <cell r="T29">
            <v>4.9021999999999997</v>
          </cell>
          <cell r="U29">
            <v>2.3203</v>
          </cell>
          <cell r="V29">
            <v>3.8605999999999998</v>
          </cell>
          <cell r="W29">
            <v>5.8186</v>
          </cell>
          <cell r="X29">
            <v>2.7300000000000001E-2</v>
          </cell>
          <cell r="Y29">
            <v>1.0650999999999999</v>
          </cell>
          <cell r="Z29" t="str">
            <v xml:space="preserve">                           </v>
          </cell>
        </row>
        <row r="30">
          <cell r="A30">
            <v>36930</v>
          </cell>
          <cell r="B30">
            <v>4.2504</v>
          </cell>
          <cell r="C30">
            <v>4.1360000000000001</v>
          </cell>
          <cell r="D30">
            <v>1.9500999999999999</v>
          </cell>
          <cell r="E30">
            <v>6.0031999999999996</v>
          </cell>
          <cell r="F30">
            <v>0.58140000000000003</v>
          </cell>
          <cell r="G30">
            <v>3.5535999999999999</v>
          </cell>
          <cell r="H30">
            <v>1.7306999999999999</v>
          </cell>
          <cell r="I30">
            <v>2.4878</v>
          </cell>
          <cell r="J30">
            <v>0.43</v>
          </cell>
          <cell r="K30">
            <v>0.46650000000000003</v>
          </cell>
          <cell r="L30">
            <v>0.51129999999999998</v>
          </cell>
          <cell r="M30">
            <v>0.64149999999999996</v>
          </cell>
          <cell r="N30">
            <v>2.7364000000000002</v>
          </cell>
          <cell r="O30">
            <v>2.2440000000000002</v>
          </cell>
          <cell r="P30">
            <v>0.51980000000000004</v>
          </cell>
          <cell r="Q30">
            <v>0.94550000000000001</v>
          </cell>
          <cell r="R30">
            <v>2.7717999999999998</v>
          </cell>
          <cell r="S30">
            <v>1.9698</v>
          </cell>
          <cell r="T30">
            <v>4.8428000000000004</v>
          </cell>
          <cell r="U30">
            <v>2.2923</v>
          </cell>
          <cell r="V30">
            <v>3.8140000000000001</v>
          </cell>
          <cell r="W30">
            <v>5.8171999999999997</v>
          </cell>
          <cell r="X30">
            <v>2.7300000000000001E-2</v>
          </cell>
          <cell r="Y30">
            <v>1.0654999999999999</v>
          </cell>
          <cell r="Z30" t="str">
            <v xml:space="preserve">                           </v>
          </cell>
        </row>
        <row r="31">
          <cell r="A31">
            <v>36931</v>
          </cell>
          <cell r="B31">
            <v>4.2214999999999998</v>
          </cell>
          <cell r="C31">
            <v>4.1150000000000002</v>
          </cell>
          <cell r="D31">
            <v>1.931</v>
          </cell>
          <cell r="E31">
            <v>5.9324000000000003</v>
          </cell>
          <cell r="F31">
            <v>0.57579999999999998</v>
          </cell>
          <cell r="G31">
            <v>3.5217999999999998</v>
          </cell>
          <cell r="H31">
            <v>1.7138</v>
          </cell>
          <cell r="I31">
            <v>2.4636</v>
          </cell>
          <cell r="J31">
            <v>0.4244</v>
          </cell>
          <cell r="K31">
            <v>0.46229999999999999</v>
          </cell>
          <cell r="L31">
            <v>0.50609999999999999</v>
          </cell>
          <cell r="M31">
            <v>0.63519999999999999</v>
          </cell>
          <cell r="N31">
            <v>2.7263000000000002</v>
          </cell>
          <cell r="O31">
            <v>2.2004999999999999</v>
          </cell>
          <cell r="P31">
            <v>0.51659999999999995</v>
          </cell>
          <cell r="Q31">
            <v>0.93620000000000003</v>
          </cell>
          <cell r="R31">
            <v>2.7446999999999999</v>
          </cell>
          <cell r="S31">
            <v>1.9504999999999999</v>
          </cell>
          <cell r="T31">
            <v>4.7954999999999997</v>
          </cell>
          <cell r="U31">
            <v>2.2698999999999998</v>
          </cell>
          <cell r="V31">
            <v>3.7766999999999999</v>
          </cell>
          <cell r="W31">
            <v>5.7876000000000003</v>
          </cell>
          <cell r="X31">
            <v>2.7199999999999998E-2</v>
          </cell>
          <cell r="Y31">
            <v>1.0593999999999999</v>
          </cell>
          <cell r="Z31" t="str">
            <v xml:space="preserve">                           </v>
          </cell>
        </row>
        <row r="32">
          <cell r="A32">
            <v>36934</v>
          </cell>
          <cell r="B32">
            <v>4.2267000000000001</v>
          </cell>
          <cell r="C32">
            <v>4.1100000000000003</v>
          </cell>
          <cell r="D32">
            <v>1.95</v>
          </cell>
          <cell r="E32">
            <v>5.9654999999999996</v>
          </cell>
          <cell r="F32">
            <v>0.58140000000000003</v>
          </cell>
          <cell r="G32">
            <v>3.4906000000000001</v>
          </cell>
          <cell r="H32">
            <v>1.7306999999999999</v>
          </cell>
          <cell r="I32">
            <v>2.4820000000000002</v>
          </cell>
          <cell r="J32">
            <v>0.4264</v>
          </cell>
          <cell r="K32">
            <v>0.4652</v>
          </cell>
          <cell r="L32">
            <v>0.51100000000000001</v>
          </cell>
          <cell r="M32">
            <v>0.64139999999999997</v>
          </cell>
          <cell r="N32">
            <v>2.7162000000000002</v>
          </cell>
          <cell r="O32">
            <v>2.2097000000000002</v>
          </cell>
          <cell r="P32">
            <v>0.5232</v>
          </cell>
          <cell r="Q32">
            <v>0.94540000000000002</v>
          </cell>
          <cell r="R32">
            <v>2.7717000000000001</v>
          </cell>
          <cell r="S32">
            <v>1.9697</v>
          </cell>
          <cell r="T32">
            <v>4.8426999999999998</v>
          </cell>
          <cell r="U32">
            <v>2.2921999999999998</v>
          </cell>
          <cell r="V32">
            <v>3.8138999999999998</v>
          </cell>
          <cell r="W32">
            <v>5.7887000000000004</v>
          </cell>
          <cell r="X32">
            <v>2.7199999999999998E-2</v>
          </cell>
          <cell r="Y32">
            <v>1.0623</v>
          </cell>
          <cell r="Z32" t="str">
            <v xml:space="preserve">                           </v>
          </cell>
        </row>
        <row r="33">
          <cell r="A33">
            <v>36935</v>
          </cell>
          <cell r="B33">
            <v>4.2190000000000003</v>
          </cell>
          <cell r="C33">
            <v>4.101</v>
          </cell>
          <cell r="D33">
            <v>1.9449000000000001</v>
          </cell>
          <cell r="E33">
            <v>5.9654999999999996</v>
          </cell>
          <cell r="F33">
            <v>0.57989999999999997</v>
          </cell>
          <cell r="G33">
            <v>3.5026000000000002</v>
          </cell>
          <cell r="H33">
            <v>1.7261</v>
          </cell>
          <cell r="I33">
            <v>2.4750000000000001</v>
          </cell>
          <cell r="J33">
            <v>0.42309999999999998</v>
          </cell>
          <cell r="K33">
            <v>0.46279999999999999</v>
          </cell>
          <cell r="L33">
            <v>0.50990000000000002</v>
          </cell>
          <cell r="M33">
            <v>0.63980000000000004</v>
          </cell>
          <cell r="N33">
            <v>2.6884000000000001</v>
          </cell>
          <cell r="O33">
            <v>2.2037</v>
          </cell>
          <cell r="P33">
            <v>0.52190000000000003</v>
          </cell>
          <cell r="Q33">
            <v>0.94299999999999995</v>
          </cell>
          <cell r="R33">
            <v>2.7644000000000002</v>
          </cell>
          <cell r="S33">
            <v>1.9644999999999999</v>
          </cell>
          <cell r="T33">
            <v>4.8297999999999996</v>
          </cell>
          <cell r="U33">
            <v>2.2862</v>
          </cell>
          <cell r="V33">
            <v>3.8039000000000001</v>
          </cell>
          <cell r="W33">
            <v>5.7760999999999996</v>
          </cell>
          <cell r="X33">
            <v>2.7099999999999999E-2</v>
          </cell>
          <cell r="Y33">
            <v>1.0571999999999999</v>
          </cell>
          <cell r="Z33" t="str">
            <v xml:space="preserve">                           </v>
          </cell>
        </row>
        <row r="34">
          <cell r="A34">
            <v>36936</v>
          </cell>
          <cell r="B34">
            <v>4.2106000000000003</v>
          </cell>
          <cell r="C34">
            <v>4.0999999999999996</v>
          </cell>
          <cell r="D34">
            <v>1.9249000000000001</v>
          </cell>
          <cell r="E34">
            <v>5.9710000000000001</v>
          </cell>
          <cell r="F34">
            <v>0.57389999999999997</v>
          </cell>
          <cell r="G34">
            <v>3.5259999999999998</v>
          </cell>
          <cell r="H34">
            <v>1.7083999999999999</v>
          </cell>
          <cell r="I34">
            <v>2.4514</v>
          </cell>
          <cell r="J34">
            <v>0.4168</v>
          </cell>
          <cell r="K34">
            <v>0.45810000000000001</v>
          </cell>
          <cell r="L34">
            <v>0.50449999999999995</v>
          </cell>
          <cell r="M34">
            <v>0.63319999999999999</v>
          </cell>
          <cell r="N34">
            <v>2.6932</v>
          </cell>
          <cell r="O34">
            <v>2.1695000000000002</v>
          </cell>
          <cell r="P34">
            <v>0.51919999999999999</v>
          </cell>
          <cell r="Q34">
            <v>0.93330000000000002</v>
          </cell>
          <cell r="R34">
            <v>2.7360000000000002</v>
          </cell>
          <cell r="S34">
            <v>1.9443999999999999</v>
          </cell>
          <cell r="T34">
            <v>4.7805</v>
          </cell>
          <cell r="U34">
            <v>2.2627000000000002</v>
          </cell>
          <cell r="V34">
            <v>3.7648000000000001</v>
          </cell>
          <cell r="W34">
            <v>5.7746000000000004</v>
          </cell>
          <cell r="X34">
            <v>2.7099999999999999E-2</v>
          </cell>
          <cell r="Y34">
            <v>1.0581</v>
          </cell>
          <cell r="Z34" t="str">
            <v xml:space="preserve">                           </v>
          </cell>
        </row>
        <row r="35">
          <cell r="A35">
            <v>36937</v>
          </cell>
          <cell r="B35">
            <v>4.2023999999999999</v>
          </cell>
          <cell r="C35">
            <v>4.1029999999999998</v>
          </cell>
          <cell r="D35">
            <v>1.9054</v>
          </cell>
          <cell r="E35">
            <v>5.9406999999999996</v>
          </cell>
          <cell r="F35">
            <v>0.56810000000000005</v>
          </cell>
          <cell r="G35">
            <v>3.5348999999999999</v>
          </cell>
          <cell r="H35">
            <v>1.6911</v>
          </cell>
          <cell r="I35">
            <v>2.4325999999999999</v>
          </cell>
          <cell r="J35">
            <v>0.41370000000000001</v>
          </cell>
          <cell r="K35">
            <v>0.45419999999999999</v>
          </cell>
          <cell r="L35">
            <v>0.49909999999999999</v>
          </cell>
          <cell r="M35">
            <v>0.62680000000000002</v>
          </cell>
          <cell r="N35">
            <v>2.6836000000000002</v>
          </cell>
          <cell r="O35">
            <v>2.1522000000000001</v>
          </cell>
          <cell r="P35">
            <v>0.52370000000000005</v>
          </cell>
          <cell r="Q35">
            <v>0.92379999999999995</v>
          </cell>
          <cell r="R35">
            <v>2.7082999999999999</v>
          </cell>
          <cell r="S35">
            <v>1.9247000000000001</v>
          </cell>
          <cell r="T35">
            <v>4.7319000000000004</v>
          </cell>
          <cell r="U35">
            <v>2.2397999999999998</v>
          </cell>
          <cell r="V35">
            <v>3.7267999999999999</v>
          </cell>
          <cell r="W35">
            <v>5.7789000000000001</v>
          </cell>
          <cell r="X35">
            <v>2.7099999999999999E-2</v>
          </cell>
          <cell r="Y35">
            <v>1.0588</v>
          </cell>
          <cell r="Z35" t="str">
            <v xml:space="preserve">                           </v>
          </cell>
        </row>
        <row r="36">
          <cell r="A36">
            <v>36938</v>
          </cell>
          <cell r="B36">
            <v>4.2106000000000003</v>
          </cell>
          <cell r="C36">
            <v>4.1050000000000004</v>
          </cell>
          <cell r="D36">
            <v>1.9117</v>
          </cell>
          <cell r="E36">
            <v>5.9688999999999997</v>
          </cell>
          <cell r="F36">
            <v>0.56999999999999995</v>
          </cell>
          <cell r="G36">
            <v>3.5703</v>
          </cell>
          <cell r="H36">
            <v>1.6967000000000001</v>
          </cell>
          <cell r="I36">
            <v>2.4331999999999998</v>
          </cell>
          <cell r="J36">
            <v>0.4173</v>
          </cell>
          <cell r="K36">
            <v>0.45569999999999999</v>
          </cell>
          <cell r="L36">
            <v>0.50080000000000002</v>
          </cell>
          <cell r="M36">
            <v>0.62890000000000001</v>
          </cell>
          <cell r="N36">
            <v>2.6778</v>
          </cell>
          <cell r="O36">
            <v>2.1663999999999999</v>
          </cell>
          <cell r="P36">
            <v>0.52039999999999997</v>
          </cell>
          <cell r="Q36">
            <v>0.92689999999999995</v>
          </cell>
          <cell r="R36">
            <v>2.7172999999999998</v>
          </cell>
          <cell r="S36">
            <v>1.9311</v>
          </cell>
          <cell r="T36">
            <v>4.7476000000000003</v>
          </cell>
          <cell r="U36">
            <v>2.2471999999999999</v>
          </cell>
          <cell r="V36">
            <v>3.7389999999999999</v>
          </cell>
          <cell r="W36">
            <v>5.7816999999999998</v>
          </cell>
          <cell r="X36">
            <v>2.7099999999999999E-2</v>
          </cell>
          <cell r="Y36">
            <v>1.0568</v>
          </cell>
          <cell r="Z36" t="str">
            <v xml:space="preserve">                           </v>
          </cell>
        </row>
        <row r="37">
          <cell r="A37">
            <v>36941</v>
          </cell>
          <cell r="B37">
            <v>4.2294999999999998</v>
          </cell>
          <cell r="C37">
            <v>4.1150000000000002</v>
          </cell>
          <cell r="D37">
            <v>1.9384999999999999</v>
          </cell>
          <cell r="E37">
            <v>5.976</v>
          </cell>
          <cell r="F37">
            <v>0.57799999999999996</v>
          </cell>
          <cell r="G37">
            <v>3.5548999999999999</v>
          </cell>
          <cell r="H37">
            <v>1.7203999999999999</v>
          </cell>
          <cell r="I37">
            <v>2.4674</v>
          </cell>
          <cell r="J37">
            <v>0.42159999999999997</v>
          </cell>
          <cell r="K37">
            <v>0.46229999999999999</v>
          </cell>
          <cell r="L37">
            <v>0.50800000000000001</v>
          </cell>
          <cell r="M37">
            <v>0.63770000000000004</v>
          </cell>
          <cell r="N37">
            <v>2.6688000000000001</v>
          </cell>
          <cell r="O37">
            <v>2.1791</v>
          </cell>
          <cell r="P37">
            <v>0.53269999999999995</v>
          </cell>
          <cell r="Q37">
            <v>0.93989999999999996</v>
          </cell>
          <cell r="R37">
            <v>2.7553000000000001</v>
          </cell>
          <cell r="S37">
            <v>1.9581</v>
          </cell>
          <cell r="T37">
            <v>4.8140000000000001</v>
          </cell>
          <cell r="U37">
            <v>2.2786</v>
          </cell>
          <cell r="V37">
            <v>3.7913999999999999</v>
          </cell>
          <cell r="W37">
            <v>5.7876000000000003</v>
          </cell>
          <cell r="X37">
            <v>2.7199999999999998E-2</v>
          </cell>
          <cell r="Y37">
            <v>1.0590999999999999</v>
          </cell>
          <cell r="Z37" t="str">
            <v xml:space="preserve">                           </v>
          </cell>
        </row>
        <row r="38">
          <cell r="A38">
            <v>36942</v>
          </cell>
          <cell r="B38">
            <v>4.2150999999999996</v>
          </cell>
          <cell r="C38">
            <v>4.1180000000000003</v>
          </cell>
          <cell r="D38">
            <v>1.9106000000000001</v>
          </cell>
          <cell r="E38">
            <v>5.9109999999999996</v>
          </cell>
          <cell r="F38">
            <v>0.56969999999999998</v>
          </cell>
          <cell r="G38">
            <v>3.5556999999999999</v>
          </cell>
          <cell r="H38">
            <v>1.6957</v>
          </cell>
          <cell r="I38">
            <v>2.4339</v>
          </cell>
          <cell r="J38">
            <v>0.4163</v>
          </cell>
          <cell r="K38">
            <v>0.45440000000000003</v>
          </cell>
          <cell r="L38">
            <v>0.50139999999999996</v>
          </cell>
          <cell r="M38">
            <v>0.62849999999999995</v>
          </cell>
          <cell r="N38">
            <v>2.6806000000000001</v>
          </cell>
          <cell r="O38">
            <v>2.1560000000000001</v>
          </cell>
          <cell r="P38">
            <v>0.52810000000000001</v>
          </cell>
          <cell r="Q38">
            <v>0.92630000000000001</v>
          </cell>
          <cell r="R38">
            <v>2.7157</v>
          </cell>
          <cell r="S38">
            <v>1.9298999999999999</v>
          </cell>
          <cell r="T38">
            <v>4.7450999999999999</v>
          </cell>
          <cell r="U38">
            <v>2.2458999999999998</v>
          </cell>
          <cell r="V38">
            <v>3.7368999999999999</v>
          </cell>
          <cell r="W38">
            <v>5.7918000000000003</v>
          </cell>
          <cell r="X38">
            <v>2.7199999999999998E-2</v>
          </cell>
          <cell r="Y38">
            <v>1.0602</v>
          </cell>
          <cell r="Z38" t="str">
            <v xml:space="preserve">                           </v>
          </cell>
        </row>
        <row r="39">
          <cell r="A39">
            <v>36943</v>
          </cell>
          <cell r="B39">
            <v>4.2279999999999998</v>
          </cell>
          <cell r="C39">
            <v>4.1239999999999997</v>
          </cell>
          <cell r="D39">
            <v>1.9287000000000001</v>
          </cell>
          <cell r="E39">
            <v>5.952</v>
          </cell>
          <cell r="F39">
            <v>0.57509999999999994</v>
          </cell>
          <cell r="G39">
            <v>3.5312999999999999</v>
          </cell>
          <cell r="H39">
            <v>1.7117</v>
          </cell>
          <cell r="I39">
            <v>2.4531999999999998</v>
          </cell>
          <cell r="J39">
            <v>0.41880000000000001</v>
          </cell>
          <cell r="K39">
            <v>0.45779999999999998</v>
          </cell>
          <cell r="L39">
            <v>0.50539999999999996</v>
          </cell>
          <cell r="M39">
            <v>0.63439999999999996</v>
          </cell>
          <cell r="N39">
            <v>2.6741999999999999</v>
          </cell>
          <cell r="O39">
            <v>2.1736</v>
          </cell>
          <cell r="P39">
            <v>0.53010000000000002</v>
          </cell>
          <cell r="Q39">
            <v>0.93510000000000004</v>
          </cell>
          <cell r="R39">
            <v>2.7414000000000001</v>
          </cell>
          <cell r="S39">
            <v>1.9481999999999999</v>
          </cell>
          <cell r="T39">
            <v>4.7897999999999996</v>
          </cell>
          <cell r="U39">
            <v>2.2671999999999999</v>
          </cell>
          <cell r="V39">
            <v>3.7722000000000002</v>
          </cell>
          <cell r="W39">
            <v>5.8003</v>
          </cell>
          <cell r="X39">
            <v>2.7199999999999998E-2</v>
          </cell>
          <cell r="Y39">
            <v>1.0628</v>
          </cell>
          <cell r="Z39" t="str">
            <v xml:space="preserve">                           </v>
          </cell>
        </row>
        <row r="40">
          <cell r="A40">
            <v>36944</v>
          </cell>
          <cell r="B40">
            <v>4.2321999999999997</v>
          </cell>
          <cell r="C40">
            <v>4.1369999999999996</v>
          </cell>
          <cell r="D40">
            <v>1.9138999999999999</v>
          </cell>
          <cell r="E40">
            <v>5.9722</v>
          </cell>
          <cell r="F40">
            <v>0.57069999999999999</v>
          </cell>
          <cell r="G40">
            <v>3.5552000000000001</v>
          </cell>
          <cell r="H40">
            <v>1.6987000000000001</v>
          </cell>
          <cell r="I40">
            <v>2.4443000000000001</v>
          </cell>
          <cell r="J40">
            <v>0.41360000000000002</v>
          </cell>
          <cell r="K40">
            <v>0.45340000000000003</v>
          </cell>
          <cell r="L40">
            <v>0.50160000000000005</v>
          </cell>
          <cell r="M40">
            <v>0.62960000000000005</v>
          </cell>
          <cell r="N40">
            <v>2.6920000000000002</v>
          </cell>
          <cell r="O40">
            <v>2.1593</v>
          </cell>
          <cell r="P40">
            <v>0.52800000000000002</v>
          </cell>
          <cell r="Q40">
            <v>0.92800000000000005</v>
          </cell>
          <cell r="R40">
            <v>2.7204000000000002</v>
          </cell>
          <cell r="S40">
            <v>1.9333</v>
          </cell>
          <cell r="T40">
            <v>4.7533000000000003</v>
          </cell>
          <cell r="U40">
            <v>2.2498</v>
          </cell>
          <cell r="V40">
            <v>3.7433999999999998</v>
          </cell>
          <cell r="W40">
            <v>5.8268000000000004</v>
          </cell>
          <cell r="X40">
            <v>2.7300000000000001E-2</v>
          </cell>
          <cell r="Y40">
            <v>1.0650999999999999</v>
          </cell>
          <cell r="Z40" t="str">
            <v xml:space="preserve">                           </v>
          </cell>
        </row>
        <row r="41">
          <cell r="A41">
            <v>36945</v>
          </cell>
          <cell r="B41">
            <v>4.2207999999999997</v>
          </cell>
          <cell r="C41">
            <v>4.1280000000000001</v>
          </cell>
          <cell r="D41">
            <v>1.9059999999999999</v>
          </cell>
          <cell r="E41">
            <v>5.9649999999999999</v>
          </cell>
          <cell r="F41">
            <v>0.56830000000000003</v>
          </cell>
          <cell r="G41">
            <v>3.54</v>
          </cell>
          <cell r="H41">
            <v>1.6916</v>
          </cell>
          <cell r="I41">
            <v>2.4335</v>
          </cell>
          <cell r="J41">
            <v>0.41239999999999999</v>
          </cell>
          <cell r="K41">
            <v>0.45200000000000001</v>
          </cell>
          <cell r="L41">
            <v>0.4995</v>
          </cell>
          <cell r="M41">
            <v>0.627</v>
          </cell>
          <cell r="N41">
            <v>2.6827000000000001</v>
          </cell>
          <cell r="O41">
            <v>2.1554000000000002</v>
          </cell>
          <cell r="P41">
            <v>0.52869999999999995</v>
          </cell>
          <cell r="Q41">
            <v>0.92410000000000003</v>
          </cell>
          <cell r="R41">
            <v>2.7090999999999998</v>
          </cell>
          <cell r="S41">
            <v>1.9252</v>
          </cell>
          <cell r="T41">
            <v>4.7331000000000003</v>
          </cell>
          <cell r="U41">
            <v>2.2404000000000002</v>
          </cell>
          <cell r="V41">
            <v>3.7277999999999998</v>
          </cell>
          <cell r="W41">
            <v>5.8140999999999998</v>
          </cell>
          <cell r="X41">
            <v>2.7300000000000001E-2</v>
          </cell>
          <cell r="Y41">
            <v>1.0743</v>
          </cell>
          <cell r="Z41" t="str">
            <v xml:space="preserve">                           </v>
          </cell>
        </row>
        <row r="42">
          <cell r="A42">
            <v>36948</v>
          </cell>
          <cell r="B42">
            <v>4.2327000000000004</v>
          </cell>
          <cell r="C42">
            <v>4.1310000000000002</v>
          </cell>
          <cell r="D42">
            <v>1.9229000000000001</v>
          </cell>
          <cell r="E42">
            <v>5.9877000000000002</v>
          </cell>
          <cell r="F42">
            <v>0.57330000000000003</v>
          </cell>
          <cell r="G42">
            <v>3.5482</v>
          </cell>
          <cell r="H42">
            <v>1.7065999999999999</v>
          </cell>
          <cell r="I42">
            <v>2.4512</v>
          </cell>
          <cell r="J42">
            <v>0.41660000000000003</v>
          </cell>
          <cell r="K42">
            <v>0.45760000000000001</v>
          </cell>
          <cell r="L42">
            <v>0.50370000000000004</v>
          </cell>
          <cell r="M42">
            <v>0.63249999999999995</v>
          </cell>
          <cell r="N42">
            <v>2.6882000000000001</v>
          </cell>
          <cell r="O42">
            <v>2.1677</v>
          </cell>
          <cell r="P42">
            <v>0.53059999999999996</v>
          </cell>
          <cell r="Q42">
            <v>0.93230000000000002</v>
          </cell>
          <cell r="R42">
            <v>2.7330999999999999</v>
          </cell>
          <cell r="S42">
            <v>1.9422999999999999</v>
          </cell>
          <cell r="T42">
            <v>4.7751999999999999</v>
          </cell>
          <cell r="U42">
            <v>2.2603</v>
          </cell>
          <cell r="V42">
            <v>3.7608999999999999</v>
          </cell>
          <cell r="W42">
            <v>5.8182999999999998</v>
          </cell>
          <cell r="X42">
            <v>2.7300000000000001E-2</v>
          </cell>
          <cell r="Y42">
            <v>1.0634999999999999</v>
          </cell>
          <cell r="Z42" t="str">
            <v xml:space="preserve">                           </v>
          </cell>
        </row>
        <row r="43">
          <cell r="A43">
            <v>36949</v>
          </cell>
          <cell r="B43">
            <v>4.2210000000000001</v>
          </cell>
          <cell r="C43">
            <v>4.1150000000000002</v>
          </cell>
          <cell r="D43">
            <v>1.9258999999999999</v>
          </cell>
          <cell r="E43">
            <v>5.9391999999999996</v>
          </cell>
          <cell r="F43">
            <v>0.57420000000000004</v>
          </cell>
          <cell r="G43">
            <v>3.5453000000000001</v>
          </cell>
          <cell r="H43">
            <v>1.7092000000000001</v>
          </cell>
          <cell r="I43">
            <v>2.4519000000000002</v>
          </cell>
          <cell r="J43">
            <v>0.41699999999999998</v>
          </cell>
          <cell r="K43">
            <v>0.45800000000000002</v>
          </cell>
          <cell r="L43">
            <v>0.50449999999999995</v>
          </cell>
          <cell r="M43">
            <v>0.63349999999999995</v>
          </cell>
          <cell r="N43">
            <v>2.6922000000000001</v>
          </cell>
          <cell r="O43">
            <v>2.161</v>
          </cell>
          <cell r="P43">
            <v>0.53069999999999995</v>
          </cell>
          <cell r="Q43">
            <v>0.93369999999999997</v>
          </cell>
          <cell r="R43">
            <v>2.7372999999999998</v>
          </cell>
          <cell r="S43">
            <v>1.9453</v>
          </cell>
          <cell r="T43">
            <v>4.7827000000000002</v>
          </cell>
          <cell r="U43">
            <v>2.2637999999999998</v>
          </cell>
          <cell r="V43">
            <v>3.7667000000000002</v>
          </cell>
          <cell r="W43">
            <v>5.7957999999999998</v>
          </cell>
          <cell r="X43">
            <v>2.7300000000000001E-2</v>
          </cell>
          <cell r="Y43">
            <v>1.0590999999999999</v>
          </cell>
          <cell r="Z43" t="str">
            <v xml:space="preserve">                           </v>
          </cell>
        </row>
        <row r="44">
          <cell r="A44">
            <v>36950</v>
          </cell>
          <cell r="B44">
            <v>4.2245999999999997</v>
          </cell>
          <cell r="C44">
            <v>4.1120000000000001</v>
          </cell>
          <cell r="D44">
            <v>1.9417</v>
          </cell>
          <cell r="E44">
            <v>5.9558</v>
          </cell>
          <cell r="F44">
            <v>0.57889999999999997</v>
          </cell>
          <cell r="G44">
            <v>3.5057</v>
          </cell>
          <cell r="H44">
            <v>1.7233000000000001</v>
          </cell>
          <cell r="I44">
            <v>2.4636</v>
          </cell>
          <cell r="J44">
            <v>0.4194</v>
          </cell>
          <cell r="K44">
            <v>0.46100000000000002</v>
          </cell>
          <cell r="L44">
            <v>0.50880000000000003</v>
          </cell>
          <cell r="M44">
            <v>0.63870000000000005</v>
          </cell>
          <cell r="N44">
            <v>2.6922999999999999</v>
          </cell>
          <cell r="O44">
            <v>2.1648000000000001</v>
          </cell>
          <cell r="P44">
            <v>0.53580000000000005</v>
          </cell>
          <cell r="Q44">
            <v>0.94140000000000001</v>
          </cell>
          <cell r="R44">
            <v>2.7599</v>
          </cell>
          <cell r="S44">
            <v>1.9613</v>
          </cell>
          <cell r="T44">
            <v>4.8220000000000001</v>
          </cell>
          <cell r="U44">
            <v>2.2824</v>
          </cell>
          <cell r="V44">
            <v>3.7976000000000001</v>
          </cell>
          <cell r="W44">
            <v>5.7834000000000003</v>
          </cell>
          <cell r="X44">
            <v>2.7300000000000001E-2</v>
          </cell>
          <cell r="Y44">
            <v>1.0608</v>
          </cell>
          <cell r="Z44" t="str">
            <v xml:space="preserve">                           </v>
          </cell>
        </row>
        <row r="45">
          <cell r="A45">
            <v>36951</v>
          </cell>
          <cell r="B45">
            <v>4.2348999999999997</v>
          </cell>
          <cell r="C45">
            <v>4.1180000000000003</v>
          </cell>
          <cell r="D45">
            <v>1.9519</v>
          </cell>
          <cell r="E45">
            <v>5.9714999999999998</v>
          </cell>
          <cell r="F45">
            <v>0.58199999999999996</v>
          </cell>
          <cell r="G45">
            <v>3.5131999999999999</v>
          </cell>
          <cell r="H45">
            <v>1.7323</v>
          </cell>
          <cell r="I45">
            <v>2.4765000000000001</v>
          </cell>
          <cell r="J45">
            <v>0.42109999999999997</v>
          </cell>
          <cell r="K45">
            <v>0.46339999999999998</v>
          </cell>
          <cell r="L45">
            <v>0.51149999999999995</v>
          </cell>
          <cell r="M45">
            <v>0.6421</v>
          </cell>
          <cell r="N45">
            <v>2.6728000000000001</v>
          </cell>
          <cell r="O45">
            <v>2.1741000000000001</v>
          </cell>
          <cell r="P45">
            <v>0.53390000000000004</v>
          </cell>
          <cell r="Q45">
            <v>0.94640000000000002</v>
          </cell>
          <cell r="R45">
            <v>2.7744</v>
          </cell>
          <cell r="S45">
            <v>1.9716</v>
          </cell>
          <cell r="T45">
            <v>4.8472999999999997</v>
          </cell>
          <cell r="U45">
            <v>2.2944</v>
          </cell>
          <cell r="V45">
            <v>3.8176000000000001</v>
          </cell>
          <cell r="W45">
            <v>5.8</v>
          </cell>
          <cell r="X45">
            <v>2.7300000000000001E-2</v>
          </cell>
          <cell r="Y45">
            <v>1.0703</v>
          </cell>
          <cell r="Z45" t="str">
            <v xml:space="preserve">                           </v>
          </cell>
        </row>
        <row r="46">
          <cell r="A46">
            <v>36952</v>
          </cell>
          <cell r="B46">
            <v>4.2393999999999998</v>
          </cell>
          <cell r="C46">
            <v>4.1150000000000002</v>
          </cell>
          <cell r="D46">
            <v>1.9669000000000001</v>
          </cell>
          <cell r="E46">
            <v>6.0145</v>
          </cell>
          <cell r="F46">
            <v>0.58650000000000002</v>
          </cell>
          <cell r="G46">
            <v>3.4761000000000002</v>
          </cell>
          <cell r="H46">
            <v>1.7456</v>
          </cell>
          <cell r="I46">
            <v>2.5004</v>
          </cell>
          <cell r="J46">
            <v>0.42509999999999998</v>
          </cell>
          <cell r="K46">
            <v>0.46739999999999998</v>
          </cell>
          <cell r="L46">
            <v>0.51539999999999997</v>
          </cell>
          <cell r="M46">
            <v>0.64700000000000002</v>
          </cell>
          <cell r="N46">
            <v>2.6617999999999999</v>
          </cell>
          <cell r="O46">
            <v>2.1713</v>
          </cell>
          <cell r="P46">
            <v>0.53169999999999995</v>
          </cell>
          <cell r="Q46">
            <v>0.9536</v>
          </cell>
          <cell r="R46">
            <v>2.7957000000000001</v>
          </cell>
          <cell r="S46">
            <v>1.9867999999999999</v>
          </cell>
          <cell r="T46">
            <v>4.8845999999999998</v>
          </cell>
          <cell r="U46">
            <v>2.3119999999999998</v>
          </cell>
          <cell r="V46">
            <v>3.8469000000000002</v>
          </cell>
          <cell r="W46">
            <v>5.7876000000000003</v>
          </cell>
          <cell r="X46">
            <v>2.7300000000000001E-2</v>
          </cell>
          <cell r="Y46">
            <v>1.0688</v>
          </cell>
          <cell r="Z46" t="str">
            <v xml:space="preserve">                           </v>
          </cell>
        </row>
        <row r="47">
          <cell r="A47">
            <v>36955</v>
          </cell>
          <cell r="B47">
            <v>4.2435</v>
          </cell>
          <cell r="C47">
            <v>4.125</v>
          </cell>
          <cell r="D47">
            <v>1.9610000000000001</v>
          </cell>
          <cell r="E47">
            <v>6.0621</v>
          </cell>
          <cell r="F47">
            <v>0.5847</v>
          </cell>
          <cell r="G47">
            <v>3.4491000000000001</v>
          </cell>
          <cell r="H47">
            <v>1.7403999999999999</v>
          </cell>
          <cell r="I47">
            <v>2.4944000000000002</v>
          </cell>
          <cell r="J47">
            <v>0.42330000000000001</v>
          </cell>
          <cell r="K47">
            <v>0.46639999999999998</v>
          </cell>
          <cell r="L47">
            <v>0.51390000000000002</v>
          </cell>
          <cell r="M47">
            <v>0.64510000000000001</v>
          </cell>
          <cell r="N47">
            <v>2.6749000000000001</v>
          </cell>
          <cell r="O47">
            <v>2.1555</v>
          </cell>
          <cell r="P47">
            <v>0.53410000000000002</v>
          </cell>
          <cell r="Q47">
            <v>0.95079999999999998</v>
          </cell>
          <cell r="R47">
            <v>2.7873000000000001</v>
          </cell>
          <cell r="S47">
            <v>1.9807999999999999</v>
          </cell>
          <cell r="T47">
            <v>4.8697999999999997</v>
          </cell>
          <cell r="U47">
            <v>2.3050999999999999</v>
          </cell>
          <cell r="V47">
            <v>3.8353999999999999</v>
          </cell>
          <cell r="W47">
            <v>5.8098999999999998</v>
          </cell>
          <cell r="X47">
            <v>2.7400000000000001E-2</v>
          </cell>
          <cell r="Y47">
            <v>1.0713999999999999</v>
          </cell>
          <cell r="Z47" t="str">
            <v xml:space="preserve">                           </v>
          </cell>
        </row>
        <row r="48">
          <cell r="A48">
            <v>36956</v>
          </cell>
          <cell r="B48">
            <v>4.2384000000000004</v>
          </cell>
          <cell r="C48">
            <v>4.12</v>
          </cell>
          <cell r="D48">
            <v>1.9544999999999999</v>
          </cell>
          <cell r="E48">
            <v>6.0467000000000004</v>
          </cell>
          <cell r="F48">
            <v>0.58279999999999998</v>
          </cell>
          <cell r="G48">
            <v>3.4786000000000001</v>
          </cell>
          <cell r="H48">
            <v>1.7346999999999999</v>
          </cell>
          <cell r="I48">
            <v>2.4887000000000001</v>
          </cell>
          <cell r="J48">
            <v>0.42299999999999999</v>
          </cell>
          <cell r="K48">
            <v>0.46439999999999998</v>
          </cell>
          <cell r="L48">
            <v>0.51229999999999998</v>
          </cell>
          <cell r="M48">
            <v>0.64290000000000003</v>
          </cell>
          <cell r="N48">
            <v>2.6692999999999998</v>
          </cell>
          <cell r="O48">
            <v>2.1347999999999998</v>
          </cell>
          <cell r="P48">
            <v>0.5252</v>
          </cell>
          <cell r="Q48">
            <v>0.9476</v>
          </cell>
          <cell r="R48">
            <v>2.7780999999999998</v>
          </cell>
          <cell r="S48">
            <v>1.9742999999999999</v>
          </cell>
          <cell r="T48">
            <v>4.8539000000000003</v>
          </cell>
          <cell r="U48">
            <v>2.2974999999999999</v>
          </cell>
          <cell r="V48">
            <v>3.8227000000000002</v>
          </cell>
          <cell r="W48">
            <v>5.8028000000000004</v>
          </cell>
          <cell r="X48">
            <v>2.7300000000000001E-2</v>
          </cell>
          <cell r="Y48">
            <v>1.0701000000000001</v>
          </cell>
          <cell r="Z48" t="str">
            <v xml:space="preserve">                           </v>
          </cell>
        </row>
        <row r="49">
          <cell r="A49">
            <v>36957</v>
          </cell>
          <cell r="B49">
            <v>4.2366000000000001</v>
          </cell>
          <cell r="C49">
            <v>4.1180000000000003</v>
          </cell>
          <cell r="D49">
            <v>1.9611000000000001</v>
          </cell>
          <cell r="E49">
            <v>6.0274999999999999</v>
          </cell>
          <cell r="F49">
            <v>0.5847</v>
          </cell>
          <cell r="G49">
            <v>3.4407999999999999</v>
          </cell>
          <cell r="H49">
            <v>1.7404999999999999</v>
          </cell>
          <cell r="I49">
            <v>2.4946000000000002</v>
          </cell>
          <cell r="J49">
            <v>0.4234</v>
          </cell>
          <cell r="K49">
            <v>0.46679999999999999</v>
          </cell>
          <cell r="L49">
            <v>0.51390000000000002</v>
          </cell>
          <cell r="M49">
            <v>0.64510000000000001</v>
          </cell>
          <cell r="N49">
            <v>2.6629999999999998</v>
          </cell>
          <cell r="O49">
            <v>2.1132</v>
          </cell>
          <cell r="P49">
            <v>0.52329999999999999</v>
          </cell>
          <cell r="Q49">
            <v>0.95079999999999998</v>
          </cell>
          <cell r="R49">
            <v>2.7873999999999999</v>
          </cell>
          <cell r="S49">
            <v>1.9809000000000001</v>
          </cell>
          <cell r="T49">
            <v>4.8699000000000003</v>
          </cell>
          <cell r="U49">
            <v>2.3052000000000001</v>
          </cell>
          <cell r="V49">
            <v>3.8355000000000001</v>
          </cell>
          <cell r="W49">
            <v>5.7918000000000003</v>
          </cell>
          <cell r="X49">
            <v>2.7300000000000001E-2</v>
          </cell>
          <cell r="Y49">
            <v>1.0627</v>
          </cell>
          <cell r="Z49" t="str">
            <v xml:space="preserve">                           </v>
          </cell>
        </row>
        <row r="50">
          <cell r="A50">
            <v>36958</v>
          </cell>
          <cell r="B50">
            <v>4.2455999999999996</v>
          </cell>
          <cell r="C50">
            <v>4.125</v>
          </cell>
          <cell r="D50">
            <v>1.9651000000000001</v>
          </cell>
          <cell r="E50">
            <v>6.0578000000000003</v>
          </cell>
          <cell r="F50">
            <v>0.58589999999999998</v>
          </cell>
          <cell r="G50">
            <v>3.4540999999999999</v>
          </cell>
          <cell r="H50">
            <v>1.7441</v>
          </cell>
          <cell r="I50">
            <v>2.4935999999999998</v>
          </cell>
          <cell r="J50">
            <v>0.4249</v>
          </cell>
          <cell r="K50">
            <v>0.46779999999999999</v>
          </cell>
          <cell r="L50">
            <v>0.5151</v>
          </cell>
          <cell r="M50">
            <v>0.64639999999999997</v>
          </cell>
          <cell r="N50">
            <v>2.6593</v>
          </cell>
          <cell r="O50">
            <v>2.0935999999999999</v>
          </cell>
          <cell r="P50">
            <v>0.5282</v>
          </cell>
          <cell r="Q50">
            <v>0.95279999999999998</v>
          </cell>
          <cell r="R50">
            <v>2.7932000000000001</v>
          </cell>
          <cell r="S50">
            <v>1.9850000000000001</v>
          </cell>
          <cell r="T50">
            <v>4.8802000000000003</v>
          </cell>
          <cell r="U50">
            <v>2.31</v>
          </cell>
          <cell r="V50">
            <v>3.8435000000000001</v>
          </cell>
          <cell r="W50">
            <v>5.8017000000000003</v>
          </cell>
          <cell r="X50">
            <v>2.7199999999999998E-2</v>
          </cell>
          <cell r="Y50">
            <v>1.0633999999999999</v>
          </cell>
          <cell r="Z50" t="str">
            <v xml:space="preserve">                           </v>
          </cell>
        </row>
        <row r="51">
          <cell r="A51">
            <v>36962</v>
          </cell>
          <cell r="B51">
            <v>4.2422000000000004</v>
          </cell>
          <cell r="C51">
            <v>4.1289999999999996</v>
          </cell>
          <cell r="D51">
            <v>1.9576</v>
          </cell>
          <cell r="E51">
            <v>6.0403000000000002</v>
          </cell>
          <cell r="F51">
            <v>0.5837</v>
          </cell>
          <cell r="G51">
            <v>3.4312999999999998</v>
          </cell>
          <cell r="H51">
            <v>1.7374000000000001</v>
          </cell>
          <cell r="I51">
            <v>2.4824000000000002</v>
          </cell>
          <cell r="J51">
            <v>0.4199</v>
          </cell>
          <cell r="K51">
            <v>0.46550000000000002</v>
          </cell>
          <cell r="L51">
            <v>0.51290000000000002</v>
          </cell>
          <cell r="M51">
            <v>0.64390000000000003</v>
          </cell>
          <cell r="N51">
            <v>2.6640000000000001</v>
          </cell>
          <cell r="O51">
            <v>2.0985999999999998</v>
          </cell>
          <cell r="P51">
            <v>0.53269999999999995</v>
          </cell>
          <cell r="Q51">
            <v>0.94910000000000005</v>
          </cell>
          <cell r="R51">
            <v>2.7824</v>
          </cell>
          <cell r="S51">
            <v>1.9773000000000001</v>
          </cell>
          <cell r="T51">
            <v>4.8613999999999997</v>
          </cell>
          <cell r="U51">
            <v>2.3010000000000002</v>
          </cell>
          <cell r="V51">
            <v>3.8285999999999998</v>
          </cell>
          <cell r="W51">
            <v>5.8155000000000001</v>
          </cell>
          <cell r="X51">
            <v>2.7300000000000001E-2</v>
          </cell>
          <cell r="Y51">
            <v>1.0669</v>
          </cell>
          <cell r="Z51" t="str">
            <v xml:space="preserve">                           </v>
          </cell>
        </row>
        <row r="52">
          <cell r="A52">
            <v>36963</v>
          </cell>
          <cell r="B52">
            <v>4.2386999999999997</v>
          </cell>
          <cell r="C52">
            <v>4.1340000000000003</v>
          </cell>
          <cell r="D52">
            <v>1.9448000000000001</v>
          </cell>
          <cell r="E52">
            <v>5.9981999999999998</v>
          </cell>
          <cell r="F52">
            <v>0.57989999999999997</v>
          </cell>
          <cell r="G52">
            <v>3.4497</v>
          </cell>
          <cell r="H52">
            <v>1.726</v>
          </cell>
          <cell r="I52">
            <v>2.4729000000000001</v>
          </cell>
          <cell r="J52">
            <v>0.41439999999999999</v>
          </cell>
          <cell r="K52">
            <v>0.46200000000000002</v>
          </cell>
          <cell r="L52">
            <v>0.50949999999999995</v>
          </cell>
          <cell r="M52">
            <v>0.63970000000000005</v>
          </cell>
          <cell r="N52">
            <v>2.6631</v>
          </cell>
          <cell r="O52">
            <v>2.0796000000000001</v>
          </cell>
          <cell r="P52">
            <v>0.52859999999999996</v>
          </cell>
          <cell r="Q52">
            <v>0.94289999999999996</v>
          </cell>
          <cell r="R52">
            <v>2.7642000000000002</v>
          </cell>
          <cell r="S52">
            <v>1.9643999999999999</v>
          </cell>
          <cell r="T52">
            <v>4.8296999999999999</v>
          </cell>
          <cell r="U52">
            <v>2.2860999999999998</v>
          </cell>
          <cell r="V52">
            <v>3.8037000000000001</v>
          </cell>
          <cell r="W52">
            <v>5.8224999999999998</v>
          </cell>
          <cell r="X52">
            <v>2.7300000000000001E-2</v>
          </cell>
          <cell r="Y52">
            <v>1.0649999999999999</v>
          </cell>
          <cell r="Z52" t="str">
            <v xml:space="preserve">                           </v>
          </cell>
        </row>
        <row r="53">
          <cell r="A53">
            <v>36964</v>
          </cell>
          <cell r="B53">
            <v>4.2465000000000002</v>
          </cell>
          <cell r="C53">
            <v>4.1420000000000003</v>
          </cell>
          <cell r="D53">
            <v>1.9462999999999999</v>
          </cell>
          <cell r="E53">
            <v>6.032</v>
          </cell>
          <cell r="F53">
            <v>0.58030000000000004</v>
          </cell>
          <cell r="G53">
            <v>3.4508999999999999</v>
          </cell>
          <cell r="H53">
            <v>1.7274</v>
          </cell>
          <cell r="I53">
            <v>2.4769000000000001</v>
          </cell>
          <cell r="J53">
            <v>0.41470000000000001</v>
          </cell>
          <cell r="K53">
            <v>0.46350000000000002</v>
          </cell>
          <cell r="L53">
            <v>0.50860000000000005</v>
          </cell>
          <cell r="M53">
            <v>0.64019999999999999</v>
          </cell>
          <cell r="N53">
            <v>2.6760000000000002</v>
          </cell>
          <cell r="O53">
            <v>2.0687000000000002</v>
          </cell>
          <cell r="P53">
            <v>0.52810000000000001</v>
          </cell>
          <cell r="Q53">
            <v>0.94369999999999998</v>
          </cell>
          <cell r="R53">
            <v>2.7664</v>
          </cell>
          <cell r="S53">
            <v>1.966</v>
          </cell>
          <cell r="T53">
            <v>4.8334000000000001</v>
          </cell>
          <cell r="U53">
            <v>2.2879</v>
          </cell>
          <cell r="V53">
            <v>3.8067000000000002</v>
          </cell>
          <cell r="W53">
            <v>5.8338000000000001</v>
          </cell>
          <cell r="X53">
            <v>2.7400000000000001E-2</v>
          </cell>
          <cell r="Y53">
            <v>1.0689</v>
          </cell>
          <cell r="Z53" t="str">
            <v xml:space="preserve">                           </v>
          </cell>
        </row>
        <row r="54">
          <cell r="A54">
            <v>36965</v>
          </cell>
          <cell r="B54">
            <v>4.26</v>
          </cell>
          <cell r="C54">
            <v>4.1740000000000004</v>
          </cell>
          <cell r="D54">
            <v>1.9349000000000001</v>
          </cell>
          <cell r="E54">
            <v>6.0209999999999999</v>
          </cell>
          <cell r="F54">
            <v>0.57689999999999997</v>
          </cell>
          <cell r="G54">
            <v>3.4251</v>
          </cell>
          <cell r="H54">
            <v>1.7173</v>
          </cell>
          <cell r="I54">
            <v>2.4590999999999998</v>
          </cell>
          <cell r="J54">
            <v>0.41410000000000002</v>
          </cell>
          <cell r="K54">
            <v>0.46250000000000002</v>
          </cell>
          <cell r="L54">
            <v>0.50860000000000005</v>
          </cell>
          <cell r="M54">
            <v>0.63649999999999995</v>
          </cell>
          <cell r="N54">
            <v>2.6797</v>
          </cell>
          <cell r="O54">
            <v>2.0609000000000002</v>
          </cell>
          <cell r="P54">
            <v>0.52849999999999997</v>
          </cell>
          <cell r="Q54">
            <v>0.93810000000000004</v>
          </cell>
          <cell r="R54">
            <v>2.7502</v>
          </cell>
          <cell r="S54">
            <v>1.9544999999999999</v>
          </cell>
          <cell r="T54">
            <v>4.8052000000000001</v>
          </cell>
          <cell r="U54">
            <v>2.2744</v>
          </cell>
          <cell r="V54">
            <v>3.7844000000000002</v>
          </cell>
          <cell r="W54">
            <v>5.8788999999999998</v>
          </cell>
          <cell r="X54">
            <v>2.76E-2</v>
          </cell>
          <cell r="Y54">
            <v>1.0761000000000001</v>
          </cell>
          <cell r="Z54" t="str">
            <v xml:space="preserve">                           </v>
          </cell>
        </row>
        <row r="55">
          <cell r="A55">
            <v>36966</v>
          </cell>
          <cell r="B55">
            <v>4.2446999999999999</v>
          </cell>
          <cell r="C55">
            <v>4.1740000000000004</v>
          </cell>
          <cell r="D55">
            <v>1.9095</v>
          </cell>
          <cell r="E55">
            <v>5.9934000000000003</v>
          </cell>
          <cell r="F55">
            <v>0.56940000000000002</v>
          </cell>
          <cell r="G55">
            <v>3.4024999999999999</v>
          </cell>
          <cell r="H55">
            <v>1.6948000000000001</v>
          </cell>
          <cell r="I55">
            <v>2.4291</v>
          </cell>
          <cell r="J55">
            <v>0.40920000000000001</v>
          </cell>
          <cell r="K55">
            <v>0.45650000000000002</v>
          </cell>
          <cell r="L55">
            <v>0.50029999999999997</v>
          </cell>
          <cell r="M55">
            <v>0.62809999999999999</v>
          </cell>
          <cell r="N55">
            <v>2.6756000000000002</v>
          </cell>
          <cell r="O55">
            <v>2.0588000000000002</v>
          </cell>
          <cell r="P55">
            <v>0.52910000000000001</v>
          </cell>
          <cell r="Q55">
            <v>0.92579999999999996</v>
          </cell>
          <cell r="R55">
            <v>2.7141000000000002</v>
          </cell>
          <cell r="S55">
            <v>1.9288000000000001</v>
          </cell>
          <cell r="T55">
            <v>4.7417999999999996</v>
          </cell>
          <cell r="U55">
            <v>2.2446000000000002</v>
          </cell>
          <cell r="V55">
            <v>3.7347000000000001</v>
          </cell>
          <cell r="W55">
            <v>5.8788999999999998</v>
          </cell>
          <cell r="X55">
            <v>2.76E-2</v>
          </cell>
          <cell r="Y55">
            <v>1.0761000000000001</v>
          </cell>
          <cell r="Z55" t="str">
            <v xml:space="preserve">                           </v>
          </cell>
        </row>
        <row r="56">
          <cell r="A56">
            <v>36969</v>
          </cell>
          <cell r="B56">
            <v>4.2499000000000002</v>
          </cell>
          <cell r="C56">
            <v>4.1749999999999998</v>
          </cell>
          <cell r="D56">
            <v>1.9191</v>
          </cell>
          <cell r="E56">
            <v>5.9728000000000003</v>
          </cell>
          <cell r="F56">
            <v>0.57220000000000004</v>
          </cell>
          <cell r="G56">
            <v>3.4146999999999998</v>
          </cell>
          <cell r="H56">
            <v>1.7032</v>
          </cell>
          <cell r="I56">
            <v>2.4453999999999998</v>
          </cell>
          <cell r="J56">
            <v>0.41070000000000001</v>
          </cell>
          <cell r="K56">
            <v>0.4622</v>
          </cell>
          <cell r="L56">
            <v>0.503</v>
          </cell>
          <cell r="M56">
            <v>0.63129999999999997</v>
          </cell>
          <cell r="N56">
            <v>2.6665000000000001</v>
          </cell>
          <cell r="O56">
            <v>2.0918999999999999</v>
          </cell>
          <cell r="P56">
            <v>0.52400000000000002</v>
          </cell>
          <cell r="Q56">
            <v>0.9304</v>
          </cell>
          <cell r="R56">
            <v>2.7277</v>
          </cell>
          <cell r="S56">
            <v>1.9383999999999999</v>
          </cell>
          <cell r="T56">
            <v>4.766</v>
          </cell>
          <cell r="U56">
            <v>2.2557999999999998</v>
          </cell>
          <cell r="V56">
            <v>3.7532999999999999</v>
          </cell>
          <cell r="W56">
            <v>5.8803000000000001</v>
          </cell>
          <cell r="X56">
            <v>2.76E-2</v>
          </cell>
          <cell r="Y56">
            <v>1.0766</v>
          </cell>
          <cell r="Z56" t="str">
            <v xml:space="preserve">                           </v>
          </cell>
        </row>
        <row r="57">
          <cell r="A57">
            <v>36970</v>
          </cell>
          <cell r="B57">
            <v>4.2576000000000001</v>
          </cell>
          <cell r="C57">
            <v>4.181</v>
          </cell>
          <cell r="D57">
            <v>1.9267000000000001</v>
          </cell>
          <cell r="E57">
            <v>5.9794999999999998</v>
          </cell>
          <cell r="F57">
            <v>0.57450000000000001</v>
          </cell>
          <cell r="G57">
            <v>3.4085000000000001</v>
          </cell>
          <cell r="H57">
            <v>1.71</v>
          </cell>
          <cell r="I57">
            <v>2.4603999999999999</v>
          </cell>
          <cell r="J57">
            <v>0.41170000000000001</v>
          </cell>
          <cell r="K57">
            <v>0.46400000000000002</v>
          </cell>
          <cell r="L57">
            <v>0.50490000000000002</v>
          </cell>
          <cell r="M57">
            <v>0.63380000000000003</v>
          </cell>
          <cell r="N57">
            <v>2.6736</v>
          </cell>
          <cell r="O57">
            <v>2.0840000000000001</v>
          </cell>
          <cell r="P57">
            <v>0.52180000000000004</v>
          </cell>
          <cell r="Q57">
            <v>0.93410000000000004</v>
          </cell>
          <cell r="R57">
            <v>2.7385999999999999</v>
          </cell>
          <cell r="S57">
            <v>1.9461999999999999</v>
          </cell>
          <cell r="T57">
            <v>4.7847999999999997</v>
          </cell>
          <cell r="U57">
            <v>2.2648000000000001</v>
          </cell>
          <cell r="V57">
            <v>3.7683</v>
          </cell>
          <cell r="W57">
            <v>5.8804999999999996</v>
          </cell>
          <cell r="X57">
            <v>2.76E-2</v>
          </cell>
          <cell r="Y57">
            <v>1.0778000000000001</v>
          </cell>
          <cell r="Z57" t="str">
            <v xml:space="preserve">                           </v>
          </cell>
        </row>
        <row r="58">
          <cell r="A58">
            <v>36971</v>
          </cell>
          <cell r="B58">
            <v>4.2840999999999996</v>
          </cell>
          <cell r="C58">
            <v>4.2119999999999997</v>
          </cell>
          <cell r="D58">
            <v>1.9359999999999999</v>
          </cell>
          <cell r="E58">
            <v>6.0167999999999999</v>
          </cell>
          <cell r="F58">
            <v>0.57720000000000005</v>
          </cell>
          <cell r="G58">
            <v>3.4028999999999998</v>
          </cell>
          <cell r="H58">
            <v>1.7181999999999999</v>
          </cell>
          <cell r="I58">
            <v>2.4699</v>
          </cell>
          <cell r="J58">
            <v>0.41210000000000002</v>
          </cell>
          <cell r="K58">
            <v>0.46600000000000003</v>
          </cell>
          <cell r="L58">
            <v>0.50719999999999998</v>
          </cell>
          <cell r="M58">
            <v>0.63680000000000003</v>
          </cell>
          <cell r="N58">
            <v>2.6779000000000002</v>
          </cell>
          <cell r="O58">
            <v>2.0960999999999999</v>
          </cell>
          <cell r="P58">
            <v>0.52749999999999997</v>
          </cell>
          <cell r="Q58">
            <v>0.93859999999999999</v>
          </cell>
          <cell r="R58">
            <v>2.7517</v>
          </cell>
          <cell r="S58">
            <v>1.9555</v>
          </cell>
          <cell r="T58">
            <v>4.8076999999999996</v>
          </cell>
          <cell r="U58">
            <v>2.2757000000000001</v>
          </cell>
          <cell r="V58">
            <v>3.7864</v>
          </cell>
          <cell r="W58">
            <v>5.9324000000000003</v>
          </cell>
          <cell r="X58">
            <v>2.7799999999999998E-2</v>
          </cell>
          <cell r="Y58">
            <v>1.0832999999999999</v>
          </cell>
          <cell r="Z58" t="str">
            <v xml:space="preserve">                           </v>
          </cell>
        </row>
        <row r="59">
          <cell r="A59">
            <v>36972</v>
          </cell>
          <cell r="B59">
            <v>4.2717999999999998</v>
          </cell>
          <cell r="C59">
            <v>4.2130000000000001</v>
          </cell>
          <cell r="D59">
            <v>1.9133</v>
          </cell>
          <cell r="E59">
            <v>5.9812000000000003</v>
          </cell>
          <cell r="F59">
            <v>0.57050000000000001</v>
          </cell>
          <cell r="G59">
            <v>3.3982999999999999</v>
          </cell>
          <cell r="H59">
            <v>1.698</v>
          </cell>
          <cell r="I59">
            <v>2.4493</v>
          </cell>
          <cell r="J59">
            <v>0.40489999999999998</v>
          </cell>
          <cell r="K59">
            <v>0.46100000000000002</v>
          </cell>
          <cell r="L59">
            <v>0.50109999999999999</v>
          </cell>
          <cell r="M59">
            <v>0.62939999999999996</v>
          </cell>
          <cell r="N59">
            <v>2.6783000000000001</v>
          </cell>
          <cell r="O59">
            <v>2.0701000000000001</v>
          </cell>
          <cell r="P59">
            <v>0.52259999999999995</v>
          </cell>
          <cell r="Q59">
            <v>0.92759999999999998</v>
          </cell>
          <cell r="R59">
            <v>2.7193999999999998</v>
          </cell>
          <cell r="S59">
            <v>1.9326000000000001</v>
          </cell>
          <cell r="T59">
            <v>4.7512999999999996</v>
          </cell>
          <cell r="U59">
            <v>2.2490000000000001</v>
          </cell>
          <cell r="V59">
            <v>3.742</v>
          </cell>
          <cell r="W59">
            <v>5.9337999999999997</v>
          </cell>
          <cell r="X59">
            <v>2.7900000000000001E-2</v>
          </cell>
          <cell r="Y59">
            <v>1.0843</v>
          </cell>
          <cell r="Z59" t="str">
            <v xml:space="preserve">                           </v>
          </cell>
        </row>
        <row r="60">
          <cell r="A60">
            <v>36973</v>
          </cell>
          <cell r="B60">
            <v>4.2831999999999999</v>
          </cell>
          <cell r="C60">
            <v>4.2160000000000002</v>
          </cell>
          <cell r="D60">
            <v>1.925</v>
          </cell>
          <cell r="E60">
            <v>6.0149999999999997</v>
          </cell>
          <cell r="F60">
            <v>0.57399999999999995</v>
          </cell>
          <cell r="G60">
            <v>3.4281999999999999</v>
          </cell>
          <cell r="H60">
            <v>1.7083999999999999</v>
          </cell>
          <cell r="I60">
            <v>2.4556</v>
          </cell>
          <cell r="J60">
            <v>0.40870000000000001</v>
          </cell>
          <cell r="K60">
            <v>0.4657</v>
          </cell>
          <cell r="L60">
            <v>0.50429999999999997</v>
          </cell>
          <cell r="M60">
            <v>0.63319999999999999</v>
          </cell>
          <cell r="N60">
            <v>2.6907000000000001</v>
          </cell>
          <cell r="O60">
            <v>2.0863</v>
          </cell>
          <cell r="P60">
            <v>0.52939999999999998</v>
          </cell>
          <cell r="Q60">
            <v>0.93330000000000002</v>
          </cell>
          <cell r="R60">
            <v>2.7361</v>
          </cell>
          <cell r="S60">
            <v>1.9443999999999999</v>
          </cell>
          <cell r="T60">
            <v>4.7805999999999997</v>
          </cell>
          <cell r="U60">
            <v>2.2627000000000002</v>
          </cell>
          <cell r="V60">
            <v>3.7648999999999999</v>
          </cell>
          <cell r="W60">
            <v>5.9297000000000004</v>
          </cell>
          <cell r="X60">
            <v>2.7900000000000001E-2</v>
          </cell>
          <cell r="Y60">
            <v>1.0851</v>
          </cell>
          <cell r="Z60" t="str">
            <v xml:space="preserve">                           </v>
          </cell>
        </row>
        <row r="61">
          <cell r="A61">
            <v>36976</v>
          </cell>
          <cell r="B61">
            <v>4.2487000000000004</v>
          </cell>
          <cell r="C61">
            <v>4.181</v>
          </cell>
          <cell r="D61">
            <v>1.9094</v>
          </cell>
          <cell r="E61">
            <v>5.9945000000000004</v>
          </cell>
          <cell r="F61">
            <v>0.56930000000000003</v>
          </cell>
          <cell r="G61">
            <v>3.3935</v>
          </cell>
          <cell r="H61">
            <v>1.6946000000000001</v>
          </cell>
          <cell r="I61">
            <v>2.4363000000000001</v>
          </cell>
          <cell r="J61">
            <v>0.40870000000000001</v>
          </cell>
          <cell r="K61">
            <v>0.46179999999999999</v>
          </cell>
          <cell r="L61">
            <v>0.50019999999999998</v>
          </cell>
          <cell r="M61">
            <v>0.62809999999999999</v>
          </cell>
          <cell r="N61">
            <v>2.6776</v>
          </cell>
          <cell r="O61">
            <v>2.0669</v>
          </cell>
          <cell r="P61">
            <v>0.52580000000000005</v>
          </cell>
          <cell r="Q61">
            <v>0.92579999999999996</v>
          </cell>
          <cell r="R61">
            <v>2.7139000000000002</v>
          </cell>
          <cell r="S61">
            <v>1.9287000000000001</v>
          </cell>
          <cell r="T61">
            <v>4.742</v>
          </cell>
          <cell r="U61">
            <v>2.2444999999999999</v>
          </cell>
          <cell r="V61">
            <v>3.7345000000000002</v>
          </cell>
          <cell r="W61">
            <v>5.8804999999999996</v>
          </cell>
          <cell r="X61">
            <v>2.7699999999999999E-2</v>
          </cell>
          <cell r="Y61">
            <v>1.0757000000000001</v>
          </cell>
          <cell r="Z61" t="str">
            <v xml:space="preserve">                           </v>
          </cell>
        </row>
        <row r="62">
          <cell r="A62">
            <v>36977</v>
          </cell>
          <cell r="B62">
            <v>4.2539999999999996</v>
          </cell>
          <cell r="C62">
            <v>4.1840000000000002</v>
          </cell>
          <cell r="D62">
            <v>1.9147000000000001</v>
          </cell>
          <cell r="E62">
            <v>6.0058999999999996</v>
          </cell>
          <cell r="F62">
            <v>0.57089999999999996</v>
          </cell>
          <cell r="G62">
            <v>3.3967999999999998</v>
          </cell>
          <cell r="H62">
            <v>1.6993</v>
          </cell>
          <cell r="I62">
            <v>2.4411</v>
          </cell>
          <cell r="J62">
            <v>0.4103</v>
          </cell>
          <cell r="K62">
            <v>0.46289999999999998</v>
          </cell>
          <cell r="L62">
            <v>0.50160000000000005</v>
          </cell>
          <cell r="M62">
            <v>0.62980000000000003</v>
          </cell>
          <cell r="N62">
            <v>2.6829000000000001</v>
          </cell>
          <cell r="O62">
            <v>2.0825999999999998</v>
          </cell>
          <cell r="P62">
            <v>0.52429999999999999</v>
          </cell>
          <cell r="Q62">
            <v>0.92830000000000001</v>
          </cell>
          <cell r="R62">
            <v>2.7214</v>
          </cell>
          <cell r="S62">
            <v>1.9339999999999999</v>
          </cell>
          <cell r="T62">
            <v>4.7545000000000002</v>
          </cell>
          <cell r="U62">
            <v>2.2505999999999999</v>
          </cell>
          <cell r="V62">
            <v>3.7446999999999999</v>
          </cell>
          <cell r="W62">
            <v>5.8846999999999996</v>
          </cell>
          <cell r="X62">
            <v>2.76E-2</v>
          </cell>
          <cell r="Y62">
            <v>1.0786</v>
          </cell>
          <cell r="Z62" t="str">
            <v xml:space="preserve">                           </v>
          </cell>
        </row>
        <row r="63">
          <cell r="A63">
            <v>36978</v>
          </cell>
          <cell r="B63">
            <v>4.2759999999999998</v>
          </cell>
          <cell r="C63">
            <v>4.2119999999999997</v>
          </cell>
          <cell r="D63">
            <v>1.911</v>
          </cell>
          <cell r="E63">
            <v>6.0236000000000001</v>
          </cell>
          <cell r="F63">
            <v>0.56979999999999997</v>
          </cell>
          <cell r="G63">
            <v>3.4550999999999998</v>
          </cell>
          <cell r="H63">
            <v>1.696</v>
          </cell>
          <cell r="I63">
            <v>2.4422000000000001</v>
          </cell>
          <cell r="J63">
            <v>0.4083</v>
          </cell>
          <cell r="K63">
            <v>0.46229999999999999</v>
          </cell>
          <cell r="L63">
            <v>0.50080000000000002</v>
          </cell>
          <cell r="M63">
            <v>0.62860000000000005</v>
          </cell>
          <cell r="N63">
            <v>2.6774</v>
          </cell>
          <cell r="O63">
            <v>2.0855999999999999</v>
          </cell>
          <cell r="P63">
            <v>0.52529999999999999</v>
          </cell>
          <cell r="Q63">
            <v>0.92649999999999999</v>
          </cell>
          <cell r="R63">
            <v>2.7162000000000002</v>
          </cell>
          <cell r="S63">
            <v>1.9302999999999999</v>
          </cell>
          <cell r="T63">
            <v>4.7455999999999996</v>
          </cell>
          <cell r="U63">
            <v>2.2463000000000002</v>
          </cell>
          <cell r="V63">
            <v>3.7374999999999998</v>
          </cell>
          <cell r="W63">
            <v>5.9241000000000001</v>
          </cell>
          <cell r="X63">
            <v>2.7799999999999998E-2</v>
          </cell>
          <cell r="Y63">
            <v>1.087</v>
          </cell>
          <cell r="Z63" t="str">
            <v xml:space="preserve">                           </v>
          </cell>
        </row>
        <row r="64">
          <cell r="A64">
            <v>36979</v>
          </cell>
          <cell r="B64">
            <v>4.2771999999999997</v>
          </cell>
          <cell r="C64">
            <v>4.2169999999999996</v>
          </cell>
          <cell r="D64">
            <v>1.9078999999999999</v>
          </cell>
          <cell r="E64">
            <v>6.0652999999999997</v>
          </cell>
          <cell r="F64">
            <v>0.56889999999999996</v>
          </cell>
          <cell r="G64">
            <v>3.4192999999999998</v>
          </cell>
          <cell r="H64">
            <v>1.6933</v>
          </cell>
          <cell r="I64">
            <v>2.4413999999999998</v>
          </cell>
          <cell r="J64">
            <v>0.40570000000000001</v>
          </cell>
          <cell r="K64">
            <v>0.46279999999999999</v>
          </cell>
          <cell r="L64">
            <v>0.5</v>
          </cell>
          <cell r="M64">
            <v>0.62760000000000005</v>
          </cell>
          <cell r="N64">
            <v>2.6894</v>
          </cell>
          <cell r="O64">
            <v>2.0775000000000001</v>
          </cell>
          <cell r="P64">
            <v>0.52759999999999996</v>
          </cell>
          <cell r="Q64">
            <v>0.92500000000000004</v>
          </cell>
          <cell r="R64">
            <v>2.7119</v>
          </cell>
          <cell r="S64">
            <v>1.9272</v>
          </cell>
          <cell r="T64">
            <v>4.7382</v>
          </cell>
          <cell r="U64">
            <v>2.2427999999999999</v>
          </cell>
          <cell r="V64">
            <v>3.7315999999999998</v>
          </cell>
          <cell r="W64">
            <v>5.9394</v>
          </cell>
          <cell r="X64">
            <v>2.7900000000000001E-2</v>
          </cell>
          <cell r="Y64">
            <v>1.0874999999999999</v>
          </cell>
          <cell r="Z64" t="str">
            <v xml:space="preserve">                           </v>
          </cell>
        </row>
        <row r="65">
          <cell r="A65">
            <v>36980</v>
          </cell>
          <cell r="B65">
            <v>4.2405999999999997</v>
          </cell>
          <cell r="C65">
            <v>4.1920000000000002</v>
          </cell>
          <cell r="D65">
            <v>1.8868</v>
          </cell>
          <cell r="E65">
            <v>5.9763000000000002</v>
          </cell>
          <cell r="F65">
            <v>0.56259999999999999</v>
          </cell>
          <cell r="G65">
            <v>3.3435999999999999</v>
          </cell>
          <cell r="H65">
            <v>1.6746000000000001</v>
          </cell>
          <cell r="I65">
            <v>2.4188999999999998</v>
          </cell>
          <cell r="J65">
            <v>0.40339999999999998</v>
          </cell>
          <cell r="K65">
            <v>0.45900000000000002</v>
          </cell>
          <cell r="L65">
            <v>0.4945</v>
          </cell>
          <cell r="M65">
            <v>0.62070000000000003</v>
          </cell>
          <cell r="N65">
            <v>2.6623000000000001</v>
          </cell>
          <cell r="O65">
            <v>2.0409000000000002</v>
          </cell>
          <cell r="P65">
            <v>0.52210000000000001</v>
          </cell>
          <cell r="Q65">
            <v>0.91479999999999995</v>
          </cell>
          <cell r="R65">
            <v>2.6818</v>
          </cell>
          <cell r="S65">
            <v>1.9057999999999999</v>
          </cell>
          <cell r="T65">
            <v>4.6853999999999996</v>
          </cell>
          <cell r="U65">
            <v>2.2179000000000002</v>
          </cell>
          <cell r="V65">
            <v>3.6901999999999999</v>
          </cell>
          <cell r="W65">
            <v>5.9042000000000003</v>
          </cell>
          <cell r="X65">
            <v>2.7699999999999999E-2</v>
          </cell>
          <cell r="Y65">
            <v>1.0873999999999999</v>
          </cell>
          <cell r="Z65" t="str">
            <v xml:space="preserve">                           </v>
          </cell>
        </row>
        <row r="66">
          <cell r="A66">
            <v>36983</v>
          </cell>
          <cell r="B66">
            <v>4.2587999999999999</v>
          </cell>
          <cell r="C66">
            <v>4.2160000000000002</v>
          </cell>
          <cell r="D66">
            <v>1.8914</v>
          </cell>
          <cell r="E66">
            <v>5.9836</v>
          </cell>
          <cell r="F66">
            <v>0.56399999999999995</v>
          </cell>
          <cell r="G66">
            <v>3.3372999999999999</v>
          </cell>
          <cell r="H66">
            <v>1.6787000000000001</v>
          </cell>
          <cell r="I66">
            <v>2.4234</v>
          </cell>
          <cell r="J66">
            <v>0.40460000000000002</v>
          </cell>
          <cell r="K66">
            <v>0.45910000000000001</v>
          </cell>
          <cell r="L66">
            <v>0.49580000000000002</v>
          </cell>
          <cell r="M66">
            <v>0.62219999999999998</v>
          </cell>
          <cell r="N66">
            <v>2.6766999999999999</v>
          </cell>
          <cell r="O66">
            <v>2.0369999999999999</v>
          </cell>
          <cell r="P66">
            <v>0.52370000000000005</v>
          </cell>
          <cell r="Q66">
            <v>0.91700000000000004</v>
          </cell>
          <cell r="R66">
            <v>2.6884000000000001</v>
          </cell>
          <cell r="S66">
            <v>1.9105000000000001</v>
          </cell>
          <cell r="T66">
            <v>4.6971999999999996</v>
          </cell>
          <cell r="U66">
            <v>2.2233000000000001</v>
          </cell>
          <cell r="V66">
            <v>3.6993</v>
          </cell>
          <cell r="W66">
            <v>5.9297000000000004</v>
          </cell>
          <cell r="X66">
            <v>2.7799999999999998E-2</v>
          </cell>
          <cell r="Y66">
            <v>1.0843</v>
          </cell>
          <cell r="Z66" t="str">
            <v xml:space="preserve">                           </v>
          </cell>
        </row>
        <row r="67">
          <cell r="A67">
            <v>36984</v>
          </cell>
          <cell r="B67">
            <v>4.2782999999999998</v>
          </cell>
          <cell r="C67">
            <v>4.226</v>
          </cell>
          <cell r="D67">
            <v>1.9116</v>
          </cell>
          <cell r="E67">
            <v>6.0178000000000003</v>
          </cell>
          <cell r="F67">
            <v>0.56999999999999995</v>
          </cell>
          <cell r="G67">
            <v>3.3569</v>
          </cell>
          <cell r="H67">
            <v>1.6966000000000001</v>
          </cell>
          <cell r="I67">
            <v>2.4474</v>
          </cell>
          <cell r="J67">
            <v>0.40760000000000002</v>
          </cell>
          <cell r="K67">
            <v>0.46139999999999998</v>
          </cell>
          <cell r="L67">
            <v>0.501</v>
          </cell>
          <cell r="M67">
            <v>0.62880000000000003</v>
          </cell>
          <cell r="N67">
            <v>2.6764999999999999</v>
          </cell>
          <cell r="O67">
            <v>2.0426000000000002</v>
          </cell>
          <cell r="P67">
            <v>0.52080000000000004</v>
          </cell>
          <cell r="Q67">
            <v>0.92679999999999996</v>
          </cell>
          <cell r="R67">
            <v>2.7170000000000001</v>
          </cell>
          <cell r="S67">
            <v>1.9309000000000001</v>
          </cell>
          <cell r="T67">
            <v>4.7472000000000003</v>
          </cell>
          <cell r="U67">
            <v>2.2469999999999999</v>
          </cell>
          <cell r="V67">
            <v>3.7387000000000001</v>
          </cell>
          <cell r="W67">
            <v>5.9520999999999997</v>
          </cell>
          <cell r="X67">
            <v>2.7900000000000001E-2</v>
          </cell>
          <cell r="Y67">
            <v>1.0899000000000001</v>
          </cell>
          <cell r="Z67" t="str">
            <v xml:space="preserve">                           </v>
          </cell>
        </row>
        <row r="68">
          <cell r="A68">
            <v>36985</v>
          </cell>
          <cell r="B68">
            <v>4.2843</v>
          </cell>
          <cell r="C68">
            <v>4.2119999999999997</v>
          </cell>
          <cell r="D68">
            <v>1.9419</v>
          </cell>
          <cell r="E68">
            <v>6.0453000000000001</v>
          </cell>
          <cell r="F68">
            <v>0.57899999999999996</v>
          </cell>
          <cell r="G68">
            <v>3.3472</v>
          </cell>
          <cell r="H68">
            <v>1.7234</v>
          </cell>
          <cell r="I68">
            <v>2.4860000000000002</v>
          </cell>
          <cell r="J68">
            <v>0.41210000000000002</v>
          </cell>
          <cell r="K68">
            <v>0.46450000000000002</v>
          </cell>
          <cell r="L68">
            <v>0.50880000000000003</v>
          </cell>
          <cell r="M68">
            <v>0.63880000000000003</v>
          </cell>
          <cell r="N68">
            <v>2.6798999999999999</v>
          </cell>
          <cell r="O68">
            <v>2.0548000000000002</v>
          </cell>
          <cell r="P68">
            <v>0.52280000000000004</v>
          </cell>
          <cell r="Q68">
            <v>0.9415</v>
          </cell>
          <cell r="R68">
            <v>2.7601</v>
          </cell>
          <cell r="S68">
            <v>1.9615</v>
          </cell>
          <cell r="T68">
            <v>4.8224999999999998</v>
          </cell>
          <cell r="U68">
            <v>2.2826</v>
          </cell>
          <cell r="V68">
            <v>3.798</v>
          </cell>
          <cell r="W68">
            <v>5.9241000000000001</v>
          </cell>
          <cell r="X68">
            <v>2.7799999999999998E-2</v>
          </cell>
          <cell r="Y68">
            <v>1.0842000000000001</v>
          </cell>
          <cell r="Z68" t="str">
            <v xml:space="preserve">                           </v>
          </cell>
        </row>
        <row r="69">
          <cell r="A69">
            <v>36986</v>
          </cell>
          <cell r="B69">
            <v>4.2591999999999999</v>
          </cell>
          <cell r="C69">
            <v>4.1859999999999999</v>
          </cell>
          <cell r="D69">
            <v>1.9271</v>
          </cell>
          <cell r="E69">
            <v>6.0030999999999999</v>
          </cell>
          <cell r="F69">
            <v>0.5746</v>
          </cell>
          <cell r="G69">
            <v>3.3675000000000002</v>
          </cell>
          <cell r="H69">
            <v>1.7102999999999999</v>
          </cell>
          <cell r="I69">
            <v>2.4653999999999998</v>
          </cell>
          <cell r="J69">
            <v>0.41120000000000001</v>
          </cell>
          <cell r="K69">
            <v>0.46210000000000001</v>
          </cell>
          <cell r="L69">
            <v>0.50509999999999999</v>
          </cell>
          <cell r="M69">
            <v>0.63390000000000002</v>
          </cell>
          <cell r="N69">
            <v>2.6556999999999999</v>
          </cell>
          <cell r="O69">
            <v>2.0547</v>
          </cell>
          <cell r="P69">
            <v>0.5202</v>
          </cell>
          <cell r="Q69">
            <v>0.93430000000000002</v>
          </cell>
          <cell r="R69">
            <v>2.7391000000000001</v>
          </cell>
          <cell r="S69">
            <v>1.9466000000000001</v>
          </cell>
          <cell r="T69">
            <v>4.7855999999999996</v>
          </cell>
          <cell r="U69">
            <v>2.2652999999999999</v>
          </cell>
          <cell r="V69">
            <v>3.7690999999999999</v>
          </cell>
          <cell r="W69">
            <v>5.8958000000000004</v>
          </cell>
          <cell r="X69">
            <v>2.76E-2</v>
          </cell>
          <cell r="Y69">
            <v>1.0777000000000001</v>
          </cell>
          <cell r="Z69" t="str">
            <v xml:space="preserve">                           </v>
          </cell>
        </row>
        <row r="70">
          <cell r="A70">
            <v>36987</v>
          </cell>
          <cell r="B70">
            <v>4.2594000000000003</v>
          </cell>
          <cell r="C70">
            <v>4.1870000000000003</v>
          </cell>
          <cell r="D70">
            <v>1.9286000000000001</v>
          </cell>
          <cell r="E70">
            <v>5.9913999999999996</v>
          </cell>
          <cell r="F70">
            <v>0.57509999999999994</v>
          </cell>
          <cell r="G70">
            <v>3.3573</v>
          </cell>
          <cell r="H70">
            <v>1.7117</v>
          </cell>
          <cell r="I70">
            <v>2.4674</v>
          </cell>
          <cell r="J70">
            <v>0.41310000000000002</v>
          </cell>
          <cell r="K70">
            <v>0.46350000000000002</v>
          </cell>
          <cell r="L70">
            <v>0.50519999999999998</v>
          </cell>
          <cell r="M70">
            <v>0.63439999999999996</v>
          </cell>
          <cell r="N70">
            <v>2.6648000000000001</v>
          </cell>
          <cell r="O70">
            <v>2.0651999999999999</v>
          </cell>
          <cell r="P70">
            <v>0.51639999999999997</v>
          </cell>
          <cell r="Q70">
            <v>0.93510000000000004</v>
          </cell>
          <cell r="R70">
            <v>2.7412999999999998</v>
          </cell>
          <cell r="S70">
            <v>1.9480999999999999</v>
          </cell>
          <cell r="T70">
            <v>4.7895000000000003</v>
          </cell>
          <cell r="U70">
            <v>2.2671000000000001</v>
          </cell>
          <cell r="V70">
            <v>3.7721</v>
          </cell>
          <cell r="W70">
            <v>5.8971999999999998</v>
          </cell>
          <cell r="X70">
            <v>2.7699999999999999E-2</v>
          </cell>
          <cell r="Y70">
            <v>1.0779000000000001</v>
          </cell>
          <cell r="Z70" t="str">
            <v xml:space="preserve">                           </v>
          </cell>
        </row>
        <row r="71">
          <cell r="A71">
            <v>36990</v>
          </cell>
          <cell r="B71">
            <v>4.2632000000000003</v>
          </cell>
          <cell r="C71">
            <v>4.1859999999999999</v>
          </cell>
          <cell r="D71">
            <v>1.9341999999999999</v>
          </cell>
          <cell r="E71">
            <v>6.0545999999999998</v>
          </cell>
          <cell r="F71">
            <v>0.57669999999999999</v>
          </cell>
          <cell r="G71">
            <v>3.3424999999999998</v>
          </cell>
          <cell r="H71">
            <v>1.7165999999999999</v>
          </cell>
          <cell r="I71">
            <v>2.4729999999999999</v>
          </cell>
          <cell r="J71">
            <v>0.41610000000000003</v>
          </cell>
          <cell r="K71">
            <v>0.46489999999999998</v>
          </cell>
          <cell r="L71">
            <v>0.50690000000000002</v>
          </cell>
          <cell r="M71">
            <v>0.63619999999999999</v>
          </cell>
          <cell r="N71">
            <v>2.6783999999999999</v>
          </cell>
          <cell r="O71">
            <v>2.0794000000000001</v>
          </cell>
          <cell r="P71">
            <v>0.5202</v>
          </cell>
          <cell r="Q71">
            <v>0.93779999999999997</v>
          </cell>
          <cell r="R71">
            <v>2.7490999999999999</v>
          </cell>
          <cell r="S71">
            <v>1.9537</v>
          </cell>
          <cell r="T71">
            <v>4.8032000000000004</v>
          </cell>
          <cell r="U71">
            <v>2.2736000000000001</v>
          </cell>
          <cell r="V71">
            <v>3.7829000000000002</v>
          </cell>
          <cell r="W71">
            <v>5.8875000000000002</v>
          </cell>
          <cell r="X71">
            <v>2.76E-2</v>
          </cell>
          <cell r="Y71">
            <v>1.0792999999999999</v>
          </cell>
          <cell r="Z71" t="str">
            <v xml:space="preserve">                           </v>
          </cell>
        </row>
        <row r="72">
          <cell r="A72">
            <v>36991</v>
          </cell>
          <cell r="B72">
            <v>4.2375999999999996</v>
          </cell>
          <cell r="C72">
            <v>4.1669999999999998</v>
          </cell>
          <cell r="D72">
            <v>1.911</v>
          </cell>
          <cell r="E72">
            <v>6.0155000000000003</v>
          </cell>
          <cell r="F72">
            <v>0.56979999999999997</v>
          </cell>
          <cell r="G72">
            <v>3.3462000000000001</v>
          </cell>
          <cell r="H72">
            <v>1.696</v>
          </cell>
          <cell r="I72">
            <v>2.4476</v>
          </cell>
          <cell r="J72">
            <v>0.40949999999999998</v>
          </cell>
          <cell r="K72">
            <v>0.45989999999999998</v>
          </cell>
          <cell r="L72">
            <v>0.50090000000000001</v>
          </cell>
          <cell r="M72">
            <v>0.62860000000000005</v>
          </cell>
          <cell r="N72">
            <v>2.6659999999999999</v>
          </cell>
          <cell r="O72">
            <v>2.0541</v>
          </cell>
          <cell r="P72">
            <v>0.51700000000000002</v>
          </cell>
          <cell r="Q72">
            <v>0.92649999999999999</v>
          </cell>
          <cell r="R72">
            <v>2.7162000000000002</v>
          </cell>
          <cell r="S72">
            <v>1.9302999999999999</v>
          </cell>
          <cell r="T72">
            <v>4.7457000000000003</v>
          </cell>
          <cell r="U72">
            <v>2.2463000000000002</v>
          </cell>
          <cell r="V72">
            <v>3.7376</v>
          </cell>
          <cell r="W72">
            <v>5.8689999999999998</v>
          </cell>
          <cell r="X72">
            <v>2.75E-2</v>
          </cell>
          <cell r="Y72">
            <v>1.0794999999999999</v>
          </cell>
          <cell r="Z72" t="str">
            <v xml:space="preserve">                           </v>
          </cell>
        </row>
        <row r="73">
          <cell r="A73">
            <v>36992</v>
          </cell>
          <cell r="B73">
            <v>4.2305999999999999</v>
          </cell>
          <cell r="C73">
            <v>4.1680000000000001</v>
          </cell>
          <cell r="D73">
            <v>1.8965000000000001</v>
          </cell>
          <cell r="E73">
            <v>5.9817</v>
          </cell>
          <cell r="F73">
            <v>0.5655</v>
          </cell>
          <cell r="G73">
            <v>3.3586999999999998</v>
          </cell>
          <cell r="H73">
            <v>1.6832</v>
          </cell>
          <cell r="I73">
            <v>2.4298999999999999</v>
          </cell>
          <cell r="J73">
            <v>0.41189999999999999</v>
          </cell>
          <cell r="K73">
            <v>0.45879999999999999</v>
          </cell>
          <cell r="L73">
            <v>0.49680000000000002</v>
          </cell>
          <cell r="M73">
            <v>0.62390000000000001</v>
          </cell>
          <cell r="N73">
            <v>2.6791999999999998</v>
          </cell>
          <cell r="O73">
            <v>2.0912999999999999</v>
          </cell>
          <cell r="P73">
            <v>0.51859999999999995</v>
          </cell>
          <cell r="Q73">
            <v>0.91949999999999998</v>
          </cell>
          <cell r="R73">
            <v>2.6957</v>
          </cell>
          <cell r="S73">
            <v>1.9157</v>
          </cell>
          <cell r="T73">
            <v>4.7099000000000002</v>
          </cell>
          <cell r="U73">
            <v>2.2292999999999998</v>
          </cell>
          <cell r="V73">
            <v>3.7092999999999998</v>
          </cell>
          <cell r="W73">
            <v>5.8621999999999996</v>
          </cell>
          <cell r="X73">
            <v>2.75E-2</v>
          </cell>
          <cell r="Y73">
            <v>1.0741000000000001</v>
          </cell>
          <cell r="Z73" t="str">
            <v xml:space="preserve">                           </v>
          </cell>
        </row>
        <row r="74">
          <cell r="A74">
            <v>36993</v>
          </cell>
          <cell r="B74">
            <v>4.2374999999999998</v>
          </cell>
          <cell r="C74">
            <v>4.1769999999999996</v>
          </cell>
          <cell r="D74">
            <v>1.8933</v>
          </cell>
          <cell r="E74">
            <v>5.9924999999999997</v>
          </cell>
          <cell r="F74">
            <v>0.5645</v>
          </cell>
          <cell r="G74">
            <v>3.3853</v>
          </cell>
          <cell r="H74">
            <v>1.6802999999999999</v>
          </cell>
          <cell r="I74">
            <v>2.4378000000000002</v>
          </cell>
          <cell r="J74">
            <v>0.41020000000000001</v>
          </cell>
          <cell r="K74">
            <v>0.45860000000000001</v>
          </cell>
          <cell r="L74">
            <v>0.49609999999999999</v>
          </cell>
          <cell r="M74">
            <v>0.62280000000000002</v>
          </cell>
          <cell r="N74">
            <v>2.6770999999999998</v>
          </cell>
          <cell r="O74">
            <v>2.1113</v>
          </cell>
          <cell r="P74">
            <v>0.5212</v>
          </cell>
          <cell r="Q74">
            <v>0.91790000000000005</v>
          </cell>
          <cell r="R74">
            <v>2.6909999999999998</v>
          </cell>
          <cell r="S74">
            <v>1.9124000000000001</v>
          </cell>
          <cell r="T74">
            <v>4.7016999999999998</v>
          </cell>
          <cell r="U74">
            <v>2.2254999999999998</v>
          </cell>
          <cell r="V74">
            <v>3.7029000000000001</v>
          </cell>
          <cell r="W74">
            <v>5.8747999999999996</v>
          </cell>
          <cell r="X74">
            <v>2.76E-2</v>
          </cell>
          <cell r="Y74">
            <v>1.0773999999999999</v>
          </cell>
          <cell r="Z74" t="str">
            <v xml:space="preserve">                           </v>
          </cell>
        </row>
        <row r="75">
          <cell r="A75">
            <v>36997</v>
          </cell>
          <cell r="B75">
            <v>4.2332999999999998</v>
          </cell>
          <cell r="C75">
            <v>4.1749999999999998</v>
          </cell>
          <cell r="D75">
            <v>1.8927</v>
          </cell>
          <cell r="E75">
            <v>5.9923999999999999</v>
          </cell>
          <cell r="F75">
            <v>0.56430000000000002</v>
          </cell>
          <cell r="G75">
            <v>3.3494999999999999</v>
          </cell>
          <cell r="H75">
            <v>1.6798</v>
          </cell>
          <cell r="I75">
            <v>2.4348000000000001</v>
          </cell>
          <cell r="J75">
            <v>0.4098</v>
          </cell>
          <cell r="K75">
            <v>0.45629999999999998</v>
          </cell>
          <cell r="L75">
            <v>0.49719999999999998</v>
          </cell>
          <cell r="M75">
            <v>0.62260000000000004</v>
          </cell>
          <cell r="N75">
            <v>2.6705999999999999</v>
          </cell>
          <cell r="O75">
            <v>2.1156999999999999</v>
          </cell>
          <cell r="P75">
            <v>0.52059999999999995</v>
          </cell>
          <cell r="Q75">
            <v>0.91759999999999997</v>
          </cell>
          <cell r="R75">
            <v>2.6901999999999999</v>
          </cell>
          <cell r="S75">
            <v>1.9117999999999999</v>
          </cell>
          <cell r="T75">
            <v>4.7003000000000004</v>
          </cell>
          <cell r="U75">
            <v>2.2248000000000001</v>
          </cell>
          <cell r="V75">
            <v>3.7018</v>
          </cell>
          <cell r="W75">
            <v>5.8719999999999999</v>
          </cell>
          <cell r="X75">
            <v>2.76E-2</v>
          </cell>
          <cell r="Y75">
            <v>1.0737000000000001</v>
          </cell>
          <cell r="Z75" t="str">
            <v xml:space="preserve">                           </v>
          </cell>
        </row>
        <row r="76">
          <cell r="A76">
            <v>36998</v>
          </cell>
          <cell r="B76">
            <v>4.2550999999999997</v>
          </cell>
          <cell r="C76">
            <v>4.202</v>
          </cell>
          <cell r="D76">
            <v>1.8902000000000001</v>
          </cell>
          <cell r="E76">
            <v>6.0218999999999996</v>
          </cell>
          <cell r="F76">
            <v>0.56359999999999999</v>
          </cell>
          <cell r="G76">
            <v>3.399</v>
          </cell>
          <cell r="H76">
            <v>1.6776</v>
          </cell>
          <cell r="I76">
            <v>2.4272999999999998</v>
          </cell>
          <cell r="J76">
            <v>0.40810000000000002</v>
          </cell>
          <cell r="K76">
            <v>0.45889999999999997</v>
          </cell>
          <cell r="L76">
            <v>0.49540000000000001</v>
          </cell>
          <cell r="M76">
            <v>0.62180000000000002</v>
          </cell>
          <cell r="N76">
            <v>2.6920999999999999</v>
          </cell>
          <cell r="O76">
            <v>2.121</v>
          </cell>
          <cell r="P76">
            <v>0.51780000000000004</v>
          </cell>
          <cell r="Q76">
            <v>0.91639999999999999</v>
          </cell>
          <cell r="R76">
            <v>2.6865999999999999</v>
          </cell>
          <cell r="S76">
            <v>1.9093</v>
          </cell>
          <cell r="T76">
            <v>4.6939000000000002</v>
          </cell>
          <cell r="U76">
            <v>2.2219000000000002</v>
          </cell>
          <cell r="V76">
            <v>3.6968999999999999</v>
          </cell>
          <cell r="W76">
            <v>5.91</v>
          </cell>
          <cell r="X76">
            <v>2.7699999999999999E-2</v>
          </cell>
          <cell r="Y76">
            <v>1.0849</v>
          </cell>
          <cell r="Z76" t="str">
            <v xml:space="preserve">                           </v>
          </cell>
        </row>
        <row r="77">
          <cell r="A77">
            <v>36999</v>
          </cell>
          <cell r="B77">
            <v>4.2217000000000002</v>
          </cell>
          <cell r="C77">
            <v>4.1710000000000003</v>
          </cell>
          <cell r="D77">
            <v>1.8732</v>
          </cell>
          <cell r="E77">
            <v>5.9478</v>
          </cell>
          <cell r="F77">
            <v>0.5585</v>
          </cell>
          <cell r="G77">
            <v>3.3864999999999998</v>
          </cell>
          <cell r="H77">
            <v>1.6625000000000001</v>
          </cell>
          <cell r="I77">
            <v>2.3961999999999999</v>
          </cell>
          <cell r="J77">
            <v>0.40570000000000001</v>
          </cell>
          <cell r="K77">
            <v>0.45550000000000002</v>
          </cell>
          <cell r="L77">
            <v>0.49080000000000001</v>
          </cell>
          <cell r="M77">
            <v>0.61619999999999997</v>
          </cell>
          <cell r="N77">
            <v>2.6581000000000001</v>
          </cell>
          <cell r="O77">
            <v>2.0849000000000002</v>
          </cell>
          <cell r="P77">
            <v>0.51239999999999997</v>
          </cell>
          <cell r="Q77">
            <v>0.90820000000000001</v>
          </cell>
          <cell r="R77">
            <v>2.6623999999999999</v>
          </cell>
          <cell r="S77">
            <v>1.8920999999999999</v>
          </cell>
          <cell r="T77">
            <v>4.6517999999999997</v>
          </cell>
          <cell r="U77">
            <v>2.2019000000000002</v>
          </cell>
          <cell r="V77">
            <v>3.6636000000000002</v>
          </cell>
          <cell r="W77">
            <v>5.8663999999999996</v>
          </cell>
          <cell r="X77">
            <v>2.75E-2</v>
          </cell>
          <cell r="Y77">
            <v>1.0751999999999999</v>
          </cell>
          <cell r="Z77" t="str">
            <v xml:space="preserve">                           </v>
          </cell>
        </row>
        <row r="78">
          <cell r="A78">
            <v>37000</v>
          </cell>
          <cell r="B78">
            <v>4.2215999999999996</v>
          </cell>
          <cell r="C78">
            <v>4.1630000000000003</v>
          </cell>
          <cell r="D78">
            <v>1.8791</v>
          </cell>
          <cell r="E78">
            <v>5.9485000000000001</v>
          </cell>
          <cell r="F78">
            <v>0.56030000000000002</v>
          </cell>
          <cell r="G78">
            <v>3.4192999999999998</v>
          </cell>
          <cell r="H78">
            <v>1.6677</v>
          </cell>
          <cell r="I78">
            <v>2.4018000000000002</v>
          </cell>
          <cell r="J78">
            <v>0.40670000000000001</v>
          </cell>
          <cell r="K78">
            <v>0.45579999999999998</v>
          </cell>
          <cell r="L78">
            <v>0.4924</v>
          </cell>
          <cell r="M78">
            <v>0.61809999999999998</v>
          </cell>
          <cell r="N78">
            <v>2.673</v>
          </cell>
          <cell r="O78">
            <v>2.0950000000000002</v>
          </cell>
          <cell r="P78">
            <v>0.50990000000000002</v>
          </cell>
          <cell r="Q78">
            <v>0.91100000000000003</v>
          </cell>
          <cell r="R78">
            <v>2.6707999999999998</v>
          </cell>
          <cell r="S78">
            <v>1.8979999999999999</v>
          </cell>
          <cell r="T78">
            <v>4.6665000000000001</v>
          </cell>
          <cell r="U78">
            <v>2.2088000000000001</v>
          </cell>
          <cell r="V78">
            <v>3.6751</v>
          </cell>
          <cell r="W78">
            <v>5.8551000000000002</v>
          </cell>
          <cell r="X78">
            <v>2.75E-2</v>
          </cell>
          <cell r="Y78">
            <v>1.0725</v>
          </cell>
          <cell r="Z78" t="str">
            <v xml:space="preserve">                           </v>
          </cell>
        </row>
        <row r="79">
          <cell r="A79">
            <v>37001</v>
          </cell>
          <cell r="B79">
            <v>4.2302999999999997</v>
          </cell>
          <cell r="C79">
            <v>4.1529999999999996</v>
          </cell>
          <cell r="D79">
            <v>1.9079999999999999</v>
          </cell>
          <cell r="E79">
            <v>5.9966999999999997</v>
          </cell>
          <cell r="F79">
            <v>0.56889999999999996</v>
          </cell>
          <cell r="G79">
            <v>3.4068000000000001</v>
          </cell>
          <cell r="H79">
            <v>1.6934</v>
          </cell>
          <cell r="I79">
            <v>2.4365000000000001</v>
          </cell>
          <cell r="J79">
            <v>0.41060000000000002</v>
          </cell>
          <cell r="K79">
            <v>0.45989999999999998</v>
          </cell>
          <cell r="L79">
            <v>0.50009999999999999</v>
          </cell>
          <cell r="M79">
            <v>0.62760000000000005</v>
          </cell>
          <cell r="N79">
            <v>2.6838000000000002</v>
          </cell>
          <cell r="O79">
            <v>2.1335999999999999</v>
          </cell>
          <cell r="P79">
            <v>0.51149999999999995</v>
          </cell>
          <cell r="Q79">
            <v>0.92510000000000003</v>
          </cell>
          <cell r="R79">
            <v>2.7119</v>
          </cell>
          <cell r="S79">
            <v>1.9273</v>
          </cell>
          <cell r="T79">
            <v>4.7384000000000004</v>
          </cell>
          <cell r="U79">
            <v>2.2427999999999999</v>
          </cell>
          <cell r="V79">
            <v>3.7317</v>
          </cell>
          <cell r="W79">
            <v>5.8411</v>
          </cell>
          <cell r="X79">
            <v>2.7400000000000001E-2</v>
          </cell>
          <cell r="Y79">
            <v>1.0681</v>
          </cell>
          <cell r="Z79" t="str">
            <v xml:space="preserve">                           </v>
          </cell>
        </row>
        <row r="80">
          <cell r="A80">
            <v>37004</v>
          </cell>
          <cell r="B80">
            <v>4.2314999999999996</v>
          </cell>
          <cell r="C80">
            <v>4.1529999999999996</v>
          </cell>
          <cell r="D80">
            <v>1.9118999999999999</v>
          </cell>
          <cell r="E80">
            <v>5.9832000000000001</v>
          </cell>
          <cell r="F80">
            <v>0.57010000000000005</v>
          </cell>
          <cell r="G80">
            <v>3.4055</v>
          </cell>
          <cell r="H80">
            <v>1.6969000000000001</v>
          </cell>
          <cell r="I80">
            <v>2.4411</v>
          </cell>
          <cell r="J80">
            <v>0.40899999999999997</v>
          </cell>
          <cell r="K80">
            <v>0.45879999999999999</v>
          </cell>
          <cell r="L80">
            <v>0.50109999999999999</v>
          </cell>
          <cell r="M80">
            <v>0.62890000000000001</v>
          </cell>
          <cell r="N80">
            <v>2.6806000000000001</v>
          </cell>
          <cell r="O80">
            <v>2.0994999999999999</v>
          </cell>
          <cell r="P80">
            <v>0.5081</v>
          </cell>
          <cell r="Q80">
            <v>0.92700000000000005</v>
          </cell>
          <cell r="R80">
            <v>2.7174999999999998</v>
          </cell>
          <cell r="S80">
            <v>1.9312</v>
          </cell>
          <cell r="T80">
            <v>4.7478999999999996</v>
          </cell>
          <cell r="U80">
            <v>2.2473999999999998</v>
          </cell>
          <cell r="V80">
            <v>3.7393999999999998</v>
          </cell>
          <cell r="W80">
            <v>5.8493000000000004</v>
          </cell>
          <cell r="X80">
            <v>2.7400000000000001E-2</v>
          </cell>
          <cell r="Y80">
            <v>1.0706</v>
          </cell>
          <cell r="Z80" t="str">
            <v xml:space="preserve">                           </v>
          </cell>
        </row>
        <row r="81">
          <cell r="A81">
            <v>37005</v>
          </cell>
          <cell r="B81">
            <v>4.2271000000000001</v>
          </cell>
          <cell r="C81">
            <v>4.1520000000000001</v>
          </cell>
          <cell r="D81">
            <v>1.9029</v>
          </cell>
          <cell r="E81">
            <v>5.9724000000000004</v>
          </cell>
          <cell r="F81">
            <v>0.56740000000000002</v>
          </cell>
          <cell r="G81">
            <v>3.4201999999999999</v>
          </cell>
          <cell r="H81">
            <v>1.6889000000000001</v>
          </cell>
          <cell r="I81">
            <v>2.4369999999999998</v>
          </cell>
          <cell r="J81">
            <v>0.40629999999999999</v>
          </cell>
          <cell r="K81">
            <v>0.45750000000000002</v>
          </cell>
          <cell r="L81">
            <v>0.49880000000000002</v>
          </cell>
          <cell r="M81">
            <v>0.626</v>
          </cell>
          <cell r="N81">
            <v>2.6842000000000001</v>
          </cell>
          <cell r="O81">
            <v>2.0882000000000001</v>
          </cell>
          <cell r="P81">
            <v>0.51200000000000001</v>
          </cell>
          <cell r="Q81">
            <v>0.92259999999999998</v>
          </cell>
          <cell r="R81">
            <v>2.7048000000000001</v>
          </cell>
          <cell r="S81">
            <v>1.9221999999999999</v>
          </cell>
          <cell r="T81">
            <v>4.7256999999999998</v>
          </cell>
          <cell r="U81">
            <v>2.2368999999999999</v>
          </cell>
          <cell r="V81">
            <v>3.7219000000000002</v>
          </cell>
          <cell r="W81">
            <v>5.8479000000000001</v>
          </cell>
          <cell r="X81">
            <v>2.7400000000000001E-2</v>
          </cell>
          <cell r="Y81">
            <v>1.0704</v>
          </cell>
          <cell r="Z81" t="str">
            <v xml:space="preserve">                           </v>
          </cell>
        </row>
        <row r="82">
          <cell r="A82">
            <v>37006</v>
          </cell>
          <cell r="B82">
            <v>4.2262000000000004</v>
          </cell>
          <cell r="C82">
            <v>4.157</v>
          </cell>
          <cell r="D82">
            <v>1.8984000000000001</v>
          </cell>
          <cell r="E82">
            <v>5.9673999999999996</v>
          </cell>
          <cell r="F82">
            <v>0.56599999999999995</v>
          </cell>
          <cell r="G82">
            <v>3.395</v>
          </cell>
          <cell r="H82">
            <v>1.6849000000000001</v>
          </cell>
          <cell r="I82">
            <v>2.4245000000000001</v>
          </cell>
          <cell r="J82">
            <v>0.40510000000000002</v>
          </cell>
          <cell r="K82">
            <v>0.45540000000000003</v>
          </cell>
          <cell r="L82">
            <v>0.49730000000000002</v>
          </cell>
          <cell r="M82">
            <v>0.62450000000000006</v>
          </cell>
          <cell r="N82">
            <v>2.6907000000000001</v>
          </cell>
          <cell r="O82">
            <v>2.0966</v>
          </cell>
          <cell r="P82">
            <v>0.51370000000000005</v>
          </cell>
          <cell r="Q82">
            <v>0.9204</v>
          </cell>
          <cell r="R82">
            <v>2.6983999999999999</v>
          </cell>
          <cell r="S82">
            <v>1.9176</v>
          </cell>
          <cell r="T82">
            <v>4.7148000000000003</v>
          </cell>
          <cell r="U82">
            <v>2.2315999999999998</v>
          </cell>
          <cell r="V82">
            <v>3.7130000000000001</v>
          </cell>
          <cell r="W82">
            <v>5.8548999999999998</v>
          </cell>
          <cell r="X82">
            <v>2.75E-2</v>
          </cell>
          <cell r="Y82">
            <v>1.0691999999999999</v>
          </cell>
          <cell r="Z82" t="str">
            <v xml:space="preserve">                           </v>
          </cell>
        </row>
        <row r="83">
          <cell r="A83">
            <v>37008</v>
          </cell>
          <cell r="B83">
            <v>4.2306999999999997</v>
          </cell>
          <cell r="C83">
            <v>4.1539999999999999</v>
          </cell>
          <cell r="D83">
            <v>1.9156</v>
          </cell>
          <cell r="E83">
            <v>5.9874000000000001</v>
          </cell>
          <cell r="F83">
            <v>0.57110000000000005</v>
          </cell>
          <cell r="G83">
            <v>3.3572000000000002</v>
          </cell>
          <cell r="H83">
            <v>1.7000999999999999</v>
          </cell>
          <cell r="I83">
            <v>2.4359000000000002</v>
          </cell>
          <cell r="J83">
            <v>0.41060000000000002</v>
          </cell>
          <cell r="K83">
            <v>0.4587</v>
          </cell>
          <cell r="L83">
            <v>0.50190000000000001</v>
          </cell>
          <cell r="M83">
            <v>0.63009999999999999</v>
          </cell>
          <cell r="N83">
            <v>2.6926999999999999</v>
          </cell>
          <cell r="O83">
            <v>2.1204000000000001</v>
          </cell>
          <cell r="P83">
            <v>0.51800000000000002</v>
          </cell>
          <cell r="Q83">
            <v>0.92869999999999997</v>
          </cell>
          <cell r="R83">
            <v>2.7227000000000001</v>
          </cell>
          <cell r="S83">
            <v>1.9349000000000001</v>
          </cell>
          <cell r="T83">
            <v>4.7572000000000001</v>
          </cell>
          <cell r="U83">
            <v>2.2517</v>
          </cell>
          <cell r="V83">
            <v>3.7465000000000002</v>
          </cell>
          <cell r="W83">
            <v>5.8445</v>
          </cell>
          <cell r="X83">
            <v>2.7400000000000001E-2</v>
          </cell>
          <cell r="Y83">
            <v>1.0683</v>
          </cell>
          <cell r="Z83" t="str">
            <v xml:space="preserve">                           </v>
          </cell>
        </row>
        <row r="84">
          <cell r="A84">
            <v>37011</v>
          </cell>
          <cell r="B84">
            <v>4.1996000000000002</v>
          </cell>
          <cell r="C84">
            <v>4.1390000000000002</v>
          </cell>
          <cell r="D84">
            <v>1.8788</v>
          </cell>
          <cell r="E84">
            <v>5.9314</v>
          </cell>
          <cell r="F84">
            <v>0.56020000000000003</v>
          </cell>
          <cell r="G84">
            <v>3.3490000000000002</v>
          </cell>
          <cell r="H84">
            <v>1.6675</v>
          </cell>
          <cell r="I84">
            <v>2.3912</v>
          </cell>
          <cell r="J84">
            <v>0.40329999999999999</v>
          </cell>
          <cell r="K84">
            <v>0.45400000000000001</v>
          </cell>
          <cell r="L84">
            <v>0.49230000000000002</v>
          </cell>
          <cell r="M84">
            <v>0.61799999999999999</v>
          </cell>
          <cell r="N84">
            <v>2.6817000000000002</v>
          </cell>
          <cell r="O84">
            <v>2.1015999999999999</v>
          </cell>
          <cell r="P84">
            <v>0.5171</v>
          </cell>
          <cell r="Q84">
            <v>0.91090000000000004</v>
          </cell>
          <cell r="R84">
            <v>2.6703999999999999</v>
          </cell>
          <cell r="S84">
            <v>1.8977999999999999</v>
          </cell>
          <cell r="T84">
            <v>4.6657999999999999</v>
          </cell>
          <cell r="U84">
            <v>2.2084999999999999</v>
          </cell>
          <cell r="V84">
            <v>3.6745999999999999</v>
          </cell>
          <cell r="W84">
            <v>5.8234000000000004</v>
          </cell>
          <cell r="X84">
            <v>2.7300000000000001E-2</v>
          </cell>
          <cell r="Y84">
            <v>1.0669999999999999</v>
          </cell>
          <cell r="Z84" t="str">
            <v xml:space="preserve">                           </v>
          </cell>
        </row>
        <row r="85">
          <cell r="A85">
            <v>37012</v>
          </cell>
          <cell r="B85">
            <v>4.2043999999999997</v>
          </cell>
          <cell r="C85">
            <v>4.141</v>
          </cell>
          <cell r="D85">
            <v>1.8816999999999999</v>
          </cell>
          <cell r="E85">
            <v>5.9196</v>
          </cell>
          <cell r="F85">
            <v>0.56110000000000004</v>
          </cell>
          <cell r="G85">
            <v>3.3855</v>
          </cell>
          <cell r="H85">
            <v>1.6700999999999999</v>
          </cell>
          <cell r="I85">
            <v>2.3908999999999998</v>
          </cell>
          <cell r="J85">
            <v>0.40389999999999998</v>
          </cell>
          <cell r="K85">
            <v>0.4556</v>
          </cell>
          <cell r="L85">
            <v>0.49309999999999998</v>
          </cell>
          <cell r="M85">
            <v>0.61899999999999999</v>
          </cell>
          <cell r="N85">
            <v>2.6979000000000002</v>
          </cell>
          <cell r="O85">
            <v>2.1332</v>
          </cell>
          <cell r="P85">
            <v>0.51539999999999997</v>
          </cell>
          <cell r="Q85">
            <v>0.9123</v>
          </cell>
          <cell r="R85">
            <v>2.6745999999999999</v>
          </cell>
          <cell r="S85">
            <v>1.9007000000000001</v>
          </cell>
          <cell r="T85">
            <v>4.673</v>
          </cell>
          <cell r="U85">
            <v>2.2119</v>
          </cell>
          <cell r="V85">
            <v>3.6802999999999999</v>
          </cell>
          <cell r="W85">
            <v>5.8262</v>
          </cell>
          <cell r="X85">
            <v>2.7400000000000001E-2</v>
          </cell>
          <cell r="Y85">
            <v>1.0649999999999999</v>
          </cell>
          <cell r="Z85" t="str">
            <v xml:space="preserve">                           </v>
          </cell>
        </row>
        <row r="86">
          <cell r="A86">
            <v>37013</v>
          </cell>
          <cell r="B86">
            <v>4.2107000000000001</v>
          </cell>
          <cell r="C86">
            <v>4.1440000000000001</v>
          </cell>
          <cell r="D86">
            <v>1.8884000000000001</v>
          </cell>
          <cell r="E86">
            <v>5.9263000000000003</v>
          </cell>
          <cell r="F86">
            <v>0.56299999999999994</v>
          </cell>
          <cell r="G86">
            <v>3.3948999999999998</v>
          </cell>
          <cell r="H86">
            <v>1.6759999999999999</v>
          </cell>
          <cell r="I86">
            <v>2.3956</v>
          </cell>
          <cell r="J86">
            <v>0.40300000000000002</v>
          </cell>
          <cell r="K86">
            <v>0.45579999999999998</v>
          </cell>
          <cell r="L86">
            <v>0.49469999999999997</v>
          </cell>
          <cell r="M86">
            <v>0.62119999999999997</v>
          </cell>
          <cell r="N86">
            <v>2.7073</v>
          </cell>
          <cell r="O86">
            <v>2.153</v>
          </cell>
          <cell r="P86">
            <v>0.51690000000000003</v>
          </cell>
          <cell r="Q86">
            <v>0.91559999999999997</v>
          </cell>
          <cell r="R86">
            <v>2.6840999999999999</v>
          </cell>
          <cell r="S86">
            <v>1.9075</v>
          </cell>
          <cell r="T86">
            <v>4.6896000000000004</v>
          </cell>
          <cell r="U86">
            <v>2.2197</v>
          </cell>
          <cell r="V86">
            <v>3.6932999999999998</v>
          </cell>
          <cell r="W86">
            <v>5.8304999999999998</v>
          </cell>
          <cell r="X86">
            <v>2.7400000000000001E-2</v>
          </cell>
          <cell r="Y86">
            <v>1.0676000000000001</v>
          </cell>
          <cell r="Z86" t="str">
            <v xml:space="preserve">                           </v>
          </cell>
        </row>
        <row r="87">
          <cell r="A87">
            <v>37014</v>
          </cell>
          <cell r="B87">
            <v>4.2130000000000001</v>
          </cell>
          <cell r="C87">
            <v>4.1459999999999999</v>
          </cell>
          <cell r="D87">
            <v>1.887</v>
          </cell>
          <cell r="E87">
            <v>5.9318999999999997</v>
          </cell>
          <cell r="F87">
            <v>0.56269999999999998</v>
          </cell>
          <cell r="G87">
            <v>3.4133</v>
          </cell>
          <cell r="H87">
            <v>1.6748000000000001</v>
          </cell>
          <cell r="I87">
            <v>2.3946999999999998</v>
          </cell>
          <cell r="J87">
            <v>0.40479999999999999</v>
          </cell>
          <cell r="K87">
            <v>0.45629999999999998</v>
          </cell>
          <cell r="L87">
            <v>0.4945</v>
          </cell>
          <cell r="M87">
            <v>0.62070000000000003</v>
          </cell>
          <cell r="N87">
            <v>2.7004000000000001</v>
          </cell>
          <cell r="O87">
            <v>2.1615000000000002</v>
          </cell>
          <cell r="P87">
            <v>0.51380000000000003</v>
          </cell>
          <cell r="Q87">
            <v>0.91490000000000005</v>
          </cell>
          <cell r="R87">
            <v>2.6821999999999999</v>
          </cell>
          <cell r="S87">
            <v>1.9060999999999999</v>
          </cell>
          <cell r="T87">
            <v>4.6863000000000001</v>
          </cell>
          <cell r="U87">
            <v>2.2181999999999999</v>
          </cell>
          <cell r="V87">
            <v>3.6907999999999999</v>
          </cell>
          <cell r="W87">
            <v>5.8333000000000004</v>
          </cell>
          <cell r="X87">
            <v>2.7400000000000001E-2</v>
          </cell>
          <cell r="Y87">
            <v>1.0712999999999999</v>
          </cell>
          <cell r="Z87" t="str">
            <v xml:space="preserve">                           </v>
          </cell>
        </row>
        <row r="88">
          <cell r="A88">
            <v>37015</v>
          </cell>
          <cell r="B88">
            <v>4.2195999999999998</v>
          </cell>
          <cell r="C88">
            <v>4.149</v>
          </cell>
          <cell r="D88">
            <v>1.8917999999999999</v>
          </cell>
          <cell r="E88">
            <v>5.9569000000000001</v>
          </cell>
          <cell r="F88">
            <v>0.56410000000000005</v>
          </cell>
          <cell r="G88">
            <v>3.4298000000000002</v>
          </cell>
          <cell r="H88">
            <v>1.679</v>
          </cell>
          <cell r="I88">
            <v>2.3997999999999999</v>
          </cell>
          <cell r="J88">
            <v>0.4052</v>
          </cell>
          <cell r="K88">
            <v>0.45760000000000001</v>
          </cell>
          <cell r="L88">
            <v>0.49580000000000002</v>
          </cell>
          <cell r="M88">
            <v>0.62229999999999996</v>
          </cell>
          <cell r="N88">
            <v>2.7082000000000002</v>
          </cell>
          <cell r="O88">
            <v>2.1530999999999998</v>
          </cell>
          <cell r="P88">
            <v>0.51390000000000002</v>
          </cell>
          <cell r="Q88">
            <v>0.91720000000000002</v>
          </cell>
          <cell r="R88">
            <v>2.6890000000000001</v>
          </cell>
          <cell r="S88">
            <v>1.9109</v>
          </cell>
          <cell r="T88">
            <v>4.6981999999999999</v>
          </cell>
          <cell r="U88">
            <v>2.2238000000000002</v>
          </cell>
          <cell r="V88">
            <v>3.7000999999999999</v>
          </cell>
          <cell r="W88">
            <v>5.8375000000000004</v>
          </cell>
          <cell r="X88">
            <v>2.7400000000000001E-2</v>
          </cell>
          <cell r="Y88">
            <v>1.0670999999999999</v>
          </cell>
          <cell r="Z88" t="str">
            <v xml:space="preserve">                           </v>
          </cell>
        </row>
        <row r="89">
          <cell r="A89">
            <v>37018</v>
          </cell>
          <cell r="B89">
            <v>4.2196999999999996</v>
          </cell>
          <cell r="C89">
            <v>4.149</v>
          </cell>
          <cell r="D89">
            <v>1.8920999999999999</v>
          </cell>
          <cell r="E89">
            <v>5.9667000000000003</v>
          </cell>
          <cell r="F89">
            <v>0.56420000000000003</v>
          </cell>
          <cell r="G89">
            <v>3.4224000000000001</v>
          </cell>
          <cell r="H89">
            <v>1.6793</v>
          </cell>
          <cell r="I89">
            <v>2.3986000000000001</v>
          </cell>
          <cell r="J89">
            <v>0.40620000000000001</v>
          </cell>
          <cell r="K89">
            <v>0.45839999999999997</v>
          </cell>
          <cell r="L89">
            <v>0.49569999999999997</v>
          </cell>
          <cell r="M89">
            <v>0.62239999999999995</v>
          </cell>
          <cell r="N89">
            <v>2.7035999999999998</v>
          </cell>
          <cell r="O89">
            <v>2.1515</v>
          </cell>
          <cell r="P89">
            <v>0.51639999999999997</v>
          </cell>
          <cell r="Q89">
            <v>0.91739999999999999</v>
          </cell>
          <cell r="R89">
            <v>2.6894</v>
          </cell>
          <cell r="S89">
            <v>1.9113</v>
          </cell>
          <cell r="T89">
            <v>4.6989999999999998</v>
          </cell>
          <cell r="U89">
            <v>2.2242000000000002</v>
          </cell>
          <cell r="V89">
            <v>3.7006999999999999</v>
          </cell>
          <cell r="W89">
            <v>5.8375000000000004</v>
          </cell>
          <cell r="X89">
            <v>2.7400000000000001E-2</v>
          </cell>
          <cell r="Y89">
            <v>1.0728</v>
          </cell>
          <cell r="Z89" t="str">
            <v xml:space="preserve">                           </v>
          </cell>
        </row>
        <row r="90">
          <cell r="A90">
            <v>37019</v>
          </cell>
          <cell r="B90">
            <v>4.2092000000000001</v>
          </cell>
          <cell r="C90">
            <v>4.1459999999999999</v>
          </cell>
          <cell r="D90">
            <v>1.8801000000000001</v>
          </cell>
          <cell r="E90">
            <v>5.9439000000000002</v>
          </cell>
          <cell r="F90">
            <v>0.56059999999999999</v>
          </cell>
          <cell r="G90">
            <v>3.4009</v>
          </cell>
          <cell r="H90">
            <v>1.6686000000000001</v>
          </cell>
          <cell r="I90">
            <v>2.3837000000000002</v>
          </cell>
          <cell r="J90">
            <v>0.40350000000000003</v>
          </cell>
          <cell r="K90">
            <v>0.45639999999999997</v>
          </cell>
          <cell r="L90">
            <v>0.49280000000000002</v>
          </cell>
          <cell r="M90">
            <v>0.61839999999999995</v>
          </cell>
          <cell r="N90">
            <v>2.6890000000000001</v>
          </cell>
          <cell r="O90">
            <v>2.1585999999999999</v>
          </cell>
          <cell r="P90">
            <v>0.51780000000000004</v>
          </cell>
          <cell r="Q90">
            <v>0.91149999999999998</v>
          </cell>
          <cell r="R90">
            <v>2.6722000000000001</v>
          </cell>
          <cell r="S90">
            <v>1.8991</v>
          </cell>
          <cell r="T90">
            <v>4.6688999999999998</v>
          </cell>
          <cell r="U90">
            <v>2.21</v>
          </cell>
          <cell r="V90">
            <v>3.6770999999999998</v>
          </cell>
          <cell r="W90">
            <v>5.8333000000000004</v>
          </cell>
          <cell r="X90">
            <v>2.7400000000000001E-2</v>
          </cell>
          <cell r="Y90">
            <v>1.0676000000000001</v>
          </cell>
          <cell r="Z90" t="str">
            <v xml:space="preserve">                           </v>
          </cell>
        </row>
        <row r="91">
          <cell r="A91">
            <v>37020</v>
          </cell>
          <cell r="B91">
            <v>4.2016</v>
          </cell>
          <cell r="C91">
            <v>4.1449999999999996</v>
          </cell>
          <cell r="D91">
            <v>1.8698999999999999</v>
          </cell>
          <cell r="E91">
            <v>5.8952</v>
          </cell>
          <cell r="F91">
            <v>0.5575</v>
          </cell>
          <cell r="G91">
            <v>3.4039999999999999</v>
          </cell>
          <cell r="H91">
            <v>1.6595</v>
          </cell>
          <cell r="I91">
            <v>2.3761999999999999</v>
          </cell>
          <cell r="J91">
            <v>0.40079999999999999</v>
          </cell>
          <cell r="K91">
            <v>0.45450000000000002</v>
          </cell>
          <cell r="L91">
            <v>0.49</v>
          </cell>
          <cell r="M91">
            <v>0.61509999999999998</v>
          </cell>
          <cell r="N91">
            <v>2.6861999999999999</v>
          </cell>
          <cell r="O91">
            <v>2.1564000000000001</v>
          </cell>
          <cell r="P91">
            <v>0.5212</v>
          </cell>
          <cell r="Q91">
            <v>0.90659999999999996</v>
          </cell>
          <cell r="R91">
            <v>2.6577000000000002</v>
          </cell>
          <cell r="S91">
            <v>1.8888</v>
          </cell>
          <cell r="T91">
            <v>4.6436999999999999</v>
          </cell>
          <cell r="U91">
            <v>2.198</v>
          </cell>
          <cell r="V91">
            <v>3.6570999999999998</v>
          </cell>
          <cell r="W91">
            <v>5.8319000000000001</v>
          </cell>
          <cell r="X91">
            <v>2.7400000000000001E-2</v>
          </cell>
          <cell r="Y91">
            <v>1.0664</v>
          </cell>
          <cell r="Z91" t="str">
            <v xml:space="preserve">                           </v>
          </cell>
        </row>
        <row r="92">
          <cell r="A92">
            <v>37021</v>
          </cell>
          <cell r="B92">
            <v>4.2106000000000003</v>
          </cell>
          <cell r="C92">
            <v>4.1440000000000001</v>
          </cell>
          <cell r="D92">
            <v>1.889</v>
          </cell>
          <cell r="E92">
            <v>5.9187000000000003</v>
          </cell>
          <cell r="F92">
            <v>0.56320000000000003</v>
          </cell>
          <cell r="G92">
            <v>3.3934000000000002</v>
          </cell>
          <cell r="H92">
            <v>1.6765000000000001</v>
          </cell>
          <cell r="I92">
            <v>2.3953000000000002</v>
          </cell>
          <cell r="J92">
            <v>0.40710000000000002</v>
          </cell>
          <cell r="K92">
            <v>0.45700000000000002</v>
          </cell>
          <cell r="L92">
            <v>0.4929</v>
          </cell>
          <cell r="M92">
            <v>0.62139999999999995</v>
          </cell>
          <cell r="N92">
            <v>2.6956000000000002</v>
          </cell>
          <cell r="O92">
            <v>2.1783000000000001</v>
          </cell>
          <cell r="P92">
            <v>0.52590000000000003</v>
          </cell>
          <cell r="Q92">
            <v>0.91590000000000005</v>
          </cell>
          <cell r="R92">
            <v>2.6850000000000001</v>
          </cell>
          <cell r="S92">
            <v>1.9080999999999999</v>
          </cell>
          <cell r="T92">
            <v>4.6912000000000003</v>
          </cell>
          <cell r="U92">
            <v>2.2204999999999999</v>
          </cell>
          <cell r="V92">
            <v>3.6945999999999999</v>
          </cell>
          <cell r="W92">
            <v>5.8304999999999998</v>
          </cell>
          <cell r="X92">
            <v>2.7400000000000001E-2</v>
          </cell>
          <cell r="Y92">
            <v>1.0693999999999999</v>
          </cell>
          <cell r="Z92" t="str">
            <v xml:space="preserve">                           </v>
          </cell>
        </row>
        <row r="93">
          <cell r="A93">
            <v>37022</v>
          </cell>
          <cell r="B93">
            <v>4.1985999999999999</v>
          </cell>
          <cell r="C93">
            <v>4.1479999999999997</v>
          </cell>
          <cell r="D93">
            <v>1.8633999999999999</v>
          </cell>
          <cell r="E93">
            <v>5.8762999999999996</v>
          </cell>
          <cell r="F93">
            <v>0.55559999999999998</v>
          </cell>
          <cell r="G93">
            <v>3.3902999999999999</v>
          </cell>
          <cell r="H93">
            <v>1.6536999999999999</v>
          </cell>
          <cell r="I93">
            <v>2.3729</v>
          </cell>
          <cell r="J93">
            <v>0.40400000000000003</v>
          </cell>
          <cell r="K93">
            <v>0.45340000000000003</v>
          </cell>
          <cell r="L93">
            <v>0.48849999999999999</v>
          </cell>
          <cell r="M93">
            <v>0.6129</v>
          </cell>
          <cell r="N93">
            <v>2.6892</v>
          </cell>
          <cell r="O93">
            <v>2.1738</v>
          </cell>
          <cell r="P93">
            <v>0.52229999999999999</v>
          </cell>
          <cell r="Q93">
            <v>0.90339999999999998</v>
          </cell>
          <cell r="R93">
            <v>2.6484999999999999</v>
          </cell>
          <cell r="S93">
            <v>1.8822000000000001</v>
          </cell>
          <cell r="T93">
            <v>4.6273999999999997</v>
          </cell>
          <cell r="U93">
            <v>2.1903000000000001</v>
          </cell>
          <cell r="V93">
            <v>3.6444000000000001</v>
          </cell>
          <cell r="W93">
            <v>5.8361000000000001</v>
          </cell>
          <cell r="X93">
            <v>2.7400000000000001E-2</v>
          </cell>
          <cell r="Y93">
            <v>1.0668</v>
          </cell>
          <cell r="Z93" t="str">
            <v xml:space="preserve">                           </v>
          </cell>
        </row>
        <row r="94">
          <cell r="A94">
            <v>37025</v>
          </cell>
          <cell r="B94">
            <v>4.1955999999999998</v>
          </cell>
          <cell r="C94">
            <v>4.1500000000000004</v>
          </cell>
          <cell r="D94">
            <v>1.8559000000000001</v>
          </cell>
          <cell r="E94">
            <v>5.8827999999999996</v>
          </cell>
          <cell r="F94">
            <v>0.5534</v>
          </cell>
          <cell r="G94">
            <v>3.3769</v>
          </cell>
          <cell r="H94">
            <v>1.6471</v>
          </cell>
          <cell r="I94">
            <v>2.3683000000000001</v>
          </cell>
          <cell r="J94">
            <v>0.40360000000000001</v>
          </cell>
          <cell r="K94">
            <v>0.45450000000000002</v>
          </cell>
          <cell r="L94">
            <v>0.48649999999999999</v>
          </cell>
          <cell r="M94">
            <v>0.61050000000000004</v>
          </cell>
          <cell r="N94">
            <v>2.6717</v>
          </cell>
          <cell r="O94">
            <v>2.1469999999999998</v>
          </cell>
          <cell r="P94">
            <v>0.51910000000000001</v>
          </cell>
          <cell r="Q94">
            <v>0.89980000000000004</v>
          </cell>
          <cell r="R94">
            <v>2.6379000000000001</v>
          </cell>
          <cell r="S94">
            <v>1.8746</v>
          </cell>
          <cell r="T94">
            <v>4.6087999999999996</v>
          </cell>
          <cell r="U94">
            <v>2.1816</v>
          </cell>
          <cell r="V94">
            <v>3.6297999999999999</v>
          </cell>
          <cell r="W94">
            <v>5.8388999999999998</v>
          </cell>
          <cell r="X94">
            <v>2.7400000000000001E-2</v>
          </cell>
          <cell r="Y94">
            <v>1.0694999999999999</v>
          </cell>
          <cell r="Z94" t="str">
            <v xml:space="preserve">                           </v>
          </cell>
        </row>
        <row r="95">
          <cell r="A95">
            <v>37026</v>
          </cell>
          <cell r="B95">
            <v>4.1997999999999998</v>
          </cell>
          <cell r="C95">
            <v>4.1520000000000001</v>
          </cell>
          <cell r="D95">
            <v>1.8633</v>
          </cell>
          <cell r="E95">
            <v>5.8936000000000002</v>
          </cell>
          <cell r="F95">
            <v>0.55559999999999998</v>
          </cell>
          <cell r="G95">
            <v>3.3599000000000001</v>
          </cell>
          <cell r="H95">
            <v>1.6537999999999999</v>
          </cell>
          <cell r="I95">
            <v>2.3792</v>
          </cell>
          <cell r="J95">
            <v>0.4047</v>
          </cell>
          <cell r="K95">
            <v>0.45450000000000002</v>
          </cell>
          <cell r="L95">
            <v>0.4884</v>
          </cell>
          <cell r="M95">
            <v>0.6129</v>
          </cell>
          <cell r="N95">
            <v>2.6705999999999999</v>
          </cell>
          <cell r="O95">
            <v>2.1484999999999999</v>
          </cell>
          <cell r="P95">
            <v>0.52029999999999998</v>
          </cell>
          <cell r="Q95">
            <v>0.90339999999999998</v>
          </cell>
          <cell r="R95">
            <v>2.6484999999999999</v>
          </cell>
          <cell r="S95">
            <v>1.8822000000000001</v>
          </cell>
          <cell r="T95">
            <v>4.6275000000000004</v>
          </cell>
          <cell r="U95">
            <v>2.1903000000000001</v>
          </cell>
          <cell r="V95">
            <v>3.6444000000000001</v>
          </cell>
          <cell r="W95">
            <v>5.8417000000000003</v>
          </cell>
          <cell r="X95">
            <v>2.7400000000000001E-2</v>
          </cell>
          <cell r="Y95">
            <v>1.0682</v>
          </cell>
          <cell r="Z95" t="str">
            <v xml:space="preserve">                           </v>
          </cell>
        </row>
        <row r="96">
          <cell r="A96">
            <v>37027</v>
          </cell>
          <cell r="B96">
            <v>4.2028999999999996</v>
          </cell>
          <cell r="C96">
            <v>4.1470000000000002</v>
          </cell>
          <cell r="D96">
            <v>1.8741000000000001</v>
          </cell>
          <cell r="E96">
            <v>5.9264999999999999</v>
          </cell>
          <cell r="F96">
            <v>0.55879999999999996</v>
          </cell>
          <cell r="G96">
            <v>3.3559999999999999</v>
          </cell>
          <cell r="H96">
            <v>1.6633</v>
          </cell>
          <cell r="I96">
            <v>2.3913000000000002</v>
          </cell>
          <cell r="J96">
            <v>0.40439999999999998</v>
          </cell>
          <cell r="K96">
            <v>0.45669999999999999</v>
          </cell>
          <cell r="L96">
            <v>0.49109999999999998</v>
          </cell>
          <cell r="M96">
            <v>0.61650000000000005</v>
          </cell>
          <cell r="N96">
            <v>2.6819000000000002</v>
          </cell>
          <cell r="O96">
            <v>2.1648999999999998</v>
          </cell>
          <cell r="P96">
            <v>0.51980000000000004</v>
          </cell>
          <cell r="Q96">
            <v>0.90859999999999996</v>
          </cell>
          <cell r="R96">
            <v>2.6637</v>
          </cell>
          <cell r="S96">
            <v>1.893</v>
          </cell>
          <cell r="T96">
            <v>4.6540999999999997</v>
          </cell>
          <cell r="U96">
            <v>2.2029000000000001</v>
          </cell>
          <cell r="V96">
            <v>3.6652999999999998</v>
          </cell>
          <cell r="W96">
            <v>5.8346999999999998</v>
          </cell>
          <cell r="X96">
            <v>2.7400000000000001E-2</v>
          </cell>
          <cell r="Y96">
            <v>1.0690999999999999</v>
          </cell>
          <cell r="Z96" t="str">
            <v xml:space="preserve">                           </v>
          </cell>
        </row>
        <row r="97">
          <cell r="A97">
            <v>37028</v>
          </cell>
          <cell r="B97">
            <v>4.1909999999999998</v>
          </cell>
          <cell r="C97">
            <v>4.1369999999999996</v>
          </cell>
          <cell r="D97">
            <v>1.8638999999999999</v>
          </cell>
          <cell r="E97">
            <v>5.9154999999999998</v>
          </cell>
          <cell r="F97">
            <v>0.55579999999999996</v>
          </cell>
          <cell r="G97">
            <v>3.3584999999999998</v>
          </cell>
          <cell r="H97">
            <v>1.6541999999999999</v>
          </cell>
          <cell r="I97">
            <v>2.3780999999999999</v>
          </cell>
          <cell r="J97">
            <v>0.40339999999999998</v>
          </cell>
          <cell r="K97">
            <v>0.4556</v>
          </cell>
          <cell r="L97">
            <v>0.48849999999999999</v>
          </cell>
          <cell r="M97">
            <v>0.61309999999999998</v>
          </cell>
          <cell r="N97">
            <v>2.6955</v>
          </cell>
          <cell r="O97">
            <v>2.1869999999999998</v>
          </cell>
          <cell r="P97">
            <v>0.51739999999999997</v>
          </cell>
          <cell r="Q97">
            <v>0.90369999999999995</v>
          </cell>
          <cell r="R97">
            <v>2.6493000000000002</v>
          </cell>
          <cell r="S97">
            <v>1.8828</v>
          </cell>
          <cell r="T97">
            <v>4.6291000000000002</v>
          </cell>
          <cell r="U97">
            <v>2.1909999999999998</v>
          </cell>
          <cell r="V97">
            <v>3.6455000000000002</v>
          </cell>
          <cell r="W97">
            <v>5.8205999999999998</v>
          </cell>
          <cell r="X97">
            <v>2.7300000000000001E-2</v>
          </cell>
          <cell r="Y97">
            <v>1.0640000000000001</v>
          </cell>
          <cell r="Z97" t="str">
            <v xml:space="preserve">                           </v>
          </cell>
        </row>
        <row r="98">
          <cell r="A98">
            <v>37029</v>
          </cell>
          <cell r="B98">
            <v>4.1894999999999998</v>
          </cell>
          <cell r="C98">
            <v>4.1379999999999999</v>
          </cell>
          <cell r="D98">
            <v>1.8609</v>
          </cell>
          <cell r="E98">
            <v>5.9047000000000001</v>
          </cell>
          <cell r="F98">
            <v>0.55489999999999995</v>
          </cell>
          <cell r="G98">
            <v>3.3561999999999999</v>
          </cell>
          <cell r="H98">
            <v>1.6516</v>
          </cell>
          <cell r="I98">
            <v>2.3723000000000001</v>
          </cell>
          <cell r="J98">
            <v>0.4037</v>
          </cell>
          <cell r="K98">
            <v>0.45569999999999999</v>
          </cell>
          <cell r="L98">
            <v>0.48770000000000002</v>
          </cell>
          <cell r="M98">
            <v>0.61209999999999998</v>
          </cell>
          <cell r="N98">
            <v>2.6945999999999999</v>
          </cell>
          <cell r="O98">
            <v>2.1800999999999999</v>
          </cell>
          <cell r="P98">
            <v>0.51910000000000001</v>
          </cell>
          <cell r="Q98">
            <v>0.9022</v>
          </cell>
          <cell r="R98">
            <v>2.645</v>
          </cell>
          <cell r="S98">
            <v>1.8796999999999999</v>
          </cell>
          <cell r="T98">
            <v>4.6211000000000002</v>
          </cell>
          <cell r="U98">
            <v>2.1873999999999998</v>
          </cell>
          <cell r="V98">
            <v>3.6396000000000002</v>
          </cell>
          <cell r="W98">
            <v>5.8220000000000001</v>
          </cell>
          <cell r="X98">
            <v>2.7300000000000001E-2</v>
          </cell>
          <cell r="Y98">
            <v>1.0642</v>
          </cell>
          <cell r="Z98" t="str">
            <v xml:space="preserve">                           </v>
          </cell>
        </row>
        <row r="99">
          <cell r="A99">
            <v>37032</v>
          </cell>
          <cell r="B99">
            <v>4.1921999999999997</v>
          </cell>
          <cell r="C99">
            <v>4.1420000000000003</v>
          </cell>
          <cell r="D99">
            <v>1.8556999999999999</v>
          </cell>
          <cell r="E99">
            <v>5.9551999999999996</v>
          </cell>
          <cell r="F99">
            <v>0.55330000000000001</v>
          </cell>
          <cell r="G99">
            <v>3.3603999999999998</v>
          </cell>
          <cell r="H99">
            <v>1.647</v>
          </cell>
          <cell r="I99">
            <v>2.3694000000000002</v>
          </cell>
          <cell r="J99">
            <v>0.40400000000000003</v>
          </cell>
          <cell r="K99">
            <v>0.45689999999999997</v>
          </cell>
          <cell r="L99">
            <v>0.48649999999999999</v>
          </cell>
          <cell r="M99">
            <v>0.61040000000000005</v>
          </cell>
          <cell r="N99">
            <v>2.7006999999999999</v>
          </cell>
          <cell r="O99">
            <v>2.1897000000000002</v>
          </cell>
          <cell r="P99">
            <v>0.52529999999999999</v>
          </cell>
          <cell r="Q99">
            <v>0.89970000000000006</v>
          </cell>
          <cell r="R99">
            <v>2.6375999999999999</v>
          </cell>
          <cell r="S99">
            <v>1.8744000000000001</v>
          </cell>
          <cell r="T99">
            <v>4.6086</v>
          </cell>
          <cell r="U99">
            <v>2.1812999999999998</v>
          </cell>
          <cell r="V99">
            <v>3.6294</v>
          </cell>
          <cell r="W99">
            <v>5.8276000000000003</v>
          </cell>
          <cell r="X99">
            <v>2.7400000000000001E-2</v>
          </cell>
          <cell r="Y99">
            <v>1.0677000000000001</v>
          </cell>
          <cell r="Z99" t="str">
            <v xml:space="preserve">                           </v>
          </cell>
        </row>
        <row r="100">
          <cell r="A100">
            <v>37033</v>
          </cell>
          <cell r="B100">
            <v>4.1787000000000001</v>
          </cell>
          <cell r="C100">
            <v>4.1379999999999999</v>
          </cell>
          <cell r="D100">
            <v>1.8367</v>
          </cell>
          <cell r="E100">
            <v>5.92</v>
          </cell>
          <cell r="F100">
            <v>0.54769999999999996</v>
          </cell>
          <cell r="G100">
            <v>3.3593999999999999</v>
          </cell>
          <cell r="H100">
            <v>1.6302000000000001</v>
          </cell>
          <cell r="I100">
            <v>2.3451</v>
          </cell>
          <cell r="J100">
            <v>0.40079999999999999</v>
          </cell>
          <cell r="K100">
            <v>0.4531</v>
          </cell>
          <cell r="L100">
            <v>0.48159999999999997</v>
          </cell>
          <cell r="M100">
            <v>0.60419999999999996</v>
          </cell>
          <cell r="N100">
            <v>2.6879</v>
          </cell>
          <cell r="O100">
            <v>2.1673</v>
          </cell>
          <cell r="P100">
            <v>0.52249999999999996</v>
          </cell>
          <cell r="Q100">
            <v>0.89049999999999996</v>
          </cell>
          <cell r="R100">
            <v>2.6107</v>
          </cell>
          <cell r="S100">
            <v>1.8552999999999999</v>
          </cell>
          <cell r="T100">
            <v>4.5614999999999997</v>
          </cell>
          <cell r="U100">
            <v>2.1591</v>
          </cell>
          <cell r="V100">
            <v>3.5924</v>
          </cell>
          <cell r="W100">
            <v>5.8220000000000001</v>
          </cell>
          <cell r="X100">
            <v>2.7300000000000001E-2</v>
          </cell>
          <cell r="Y100">
            <v>1.0656000000000001</v>
          </cell>
          <cell r="Z100" t="str">
            <v xml:space="preserve">                           </v>
          </cell>
        </row>
        <row r="101">
          <cell r="A101">
            <v>37034</v>
          </cell>
          <cell r="B101">
            <v>4.1665999999999999</v>
          </cell>
          <cell r="C101">
            <v>4.133</v>
          </cell>
          <cell r="D101">
            <v>1.8150999999999999</v>
          </cell>
          <cell r="E101">
            <v>5.88</v>
          </cell>
          <cell r="F101">
            <v>0.54120000000000001</v>
          </cell>
          <cell r="G101">
            <v>3.4102000000000001</v>
          </cell>
          <cell r="H101">
            <v>1.611</v>
          </cell>
          <cell r="I101">
            <v>2.3249</v>
          </cell>
          <cell r="J101">
            <v>0.39190000000000003</v>
          </cell>
          <cell r="K101">
            <v>0.44679999999999997</v>
          </cell>
          <cell r="L101">
            <v>0.47589999999999999</v>
          </cell>
          <cell r="M101">
            <v>0.59709999999999996</v>
          </cell>
          <cell r="N101">
            <v>2.6772</v>
          </cell>
          <cell r="O101">
            <v>2.1406999999999998</v>
          </cell>
          <cell r="P101">
            <v>0.5222</v>
          </cell>
          <cell r="Q101">
            <v>0.88</v>
          </cell>
          <cell r="R101">
            <v>2.5798999999999999</v>
          </cell>
          <cell r="S101">
            <v>1.8333999999999999</v>
          </cell>
          <cell r="T101">
            <v>4.5076000000000001</v>
          </cell>
          <cell r="U101">
            <v>2.1335999999999999</v>
          </cell>
          <cell r="V101">
            <v>3.55</v>
          </cell>
          <cell r="W101">
            <v>5.8228</v>
          </cell>
          <cell r="X101">
            <v>2.7300000000000001E-2</v>
          </cell>
          <cell r="Y101">
            <v>1.0651999999999999</v>
          </cell>
          <cell r="Z101" t="str">
            <v xml:space="preserve">                           </v>
          </cell>
        </row>
        <row r="102">
          <cell r="A102">
            <v>37035</v>
          </cell>
          <cell r="B102">
            <v>4.1627000000000001</v>
          </cell>
          <cell r="C102">
            <v>4.1269999999999998</v>
          </cell>
          <cell r="D102">
            <v>1.8141</v>
          </cell>
          <cell r="E102">
            <v>5.8419999999999996</v>
          </cell>
          <cell r="F102">
            <v>0.54090000000000005</v>
          </cell>
          <cell r="G102">
            <v>3.4428000000000001</v>
          </cell>
          <cell r="H102">
            <v>1.61</v>
          </cell>
          <cell r="I102">
            <v>2.3260000000000001</v>
          </cell>
          <cell r="J102">
            <v>0.39369999999999999</v>
          </cell>
          <cell r="K102">
            <v>0.44700000000000001</v>
          </cell>
          <cell r="L102">
            <v>0.47570000000000001</v>
          </cell>
          <cell r="M102">
            <v>0.59670000000000001</v>
          </cell>
          <cell r="N102">
            <v>2.6589999999999998</v>
          </cell>
          <cell r="O102">
            <v>2.1160999999999999</v>
          </cell>
          <cell r="P102">
            <v>0.51829999999999998</v>
          </cell>
          <cell r="Q102">
            <v>0.87949999999999995</v>
          </cell>
          <cell r="R102">
            <v>2.5783999999999998</v>
          </cell>
          <cell r="S102">
            <v>1.8324</v>
          </cell>
          <cell r="T102">
            <v>4.5049999999999999</v>
          </cell>
          <cell r="U102">
            <v>2.1324000000000001</v>
          </cell>
          <cell r="V102">
            <v>3.548</v>
          </cell>
          <cell r="W102">
            <v>5.8167999999999997</v>
          </cell>
          <cell r="X102">
            <v>2.7300000000000001E-2</v>
          </cell>
          <cell r="Y102">
            <v>1.0664</v>
          </cell>
          <cell r="Z102" t="str">
            <v xml:space="preserve">                           </v>
          </cell>
        </row>
        <row r="103">
          <cell r="A103">
            <v>37036</v>
          </cell>
          <cell r="B103">
            <v>4.1597</v>
          </cell>
          <cell r="C103">
            <v>4.1280000000000001</v>
          </cell>
          <cell r="D103">
            <v>1.8088</v>
          </cell>
          <cell r="E103">
            <v>5.8318000000000003</v>
          </cell>
          <cell r="F103">
            <v>0.5393</v>
          </cell>
          <cell r="G103">
            <v>3.4336000000000002</v>
          </cell>
          <cell r="H103">
            <v>1.6053999999999999</v>
          </cell>
          <cell r="I103">
            <v>2.3188</v>
          </cell>
          <cell r="J103">
            <v>0.39140000000000003</v>
          </cell>
          <cell r="K103">
            <v>0.44690000000000002</v>
          </cell>
          <cell r="L103">
            <v>0.47420000000000001</v>
          </cell>
          <cell r="M103">
            <v>0.59499999999999997</v>
          </cell>
          <cell r="N103">
            <v>2.6724000000000001</v>
          </cell>
          <cell r="O103">
            <v>2.1501000000000001</v>
          </cell>
          <cell r="P103">
            <v>0.52010000000000001</v>
          </cell>
          <cell r="Q103">
            <v>0.877</v>
          </cell>
          <cell r="R103">
            <v>2.5709</v>
          </cell>
          <cell r="S103">
            <v>1.8270999999999999</v>
          </cell>
          <cell r="T103">
            <v>4.4917999999999996</v>
          </cell>
          <cell r="U103">
            <v>2.1261999999999999</v>
          </cell>
          <cell r="V103">
            <v>3.5377000000000001</v>
          </cell>
          <cell r="W103">
            <v>5.8182</v>
          </cell>
          <cell r="X103">
            <v>2.7300000000000001E-2</v>
          </cell>
          <cell r="Y103">
            <v>1.0693999999999999</v>
          </cell>
          <cell r="Z103" t="str">
            <v xml:space="preserve">                           </v>
          </cell>
        </row>
        <row r="104">
          <cell r="A104">
            <v>37040</v>
          </cell>
          <cell r="B104">
            <v>4.1527000000000003</v>
          </cell>
          <cell r="C104">
            <v>4.1219999999999999</v>
          </cell>
          <cell r="D104">
            <v>1.8027</v>
          </cell>
          <cell r="E104">
            <v>5.8452000000000002</v>
          </cell>
          <cell r="F104">
            <v>0.53749999999999998</v>
          </cell>
          <cell r="G104">
            <v>3.4256000000000002</v>
          </cell>
          <cell r="H104">
            <v>1.5999000000000001</v>
          </cell>
          <cell r="I104">
            <v>2.3107000000000002</v>
          </cell>
          <cell r="J104">
            <v>0.38950000000000001</v>
          </cell>
          <cell r="K104">
            <v>0.44650000000000001</v>
          </cell>
          <cell r="L104">
            <v>0.4728</v>
          </cell>
          <cell r="M104">
            <v>0.59299999999999997</v>
          </cell>
          <cell r="N104">
            <v>2.6739000000000002</v>
          </cell>
          <cell r="O104">
            <v>2.1284000000000001</v>
          </cell>
          <cell r="P104">
            <v>0.52010000000000001</v>
          </cell>
          <cell r="Q104">
            <v>0.874</v>
          </cell>
          <cell r="R104">
            <v>2.5623</v>
          </cell>
          <cell r="S104">
            <v>1.8209</v>
          </cell>
          <cell r="T104">
            <v>4.4767999999999999</v>
          </cell>
          <cell r="U104">
            <v>2.1190000000000002</v>
          </cell>
          <cell r="V104">
            <v>3.5257999999999998</v>
          </cell>
          <cell r="W104">
            <v>5.8097000000000003</v>
          </cell>
          <cell r="X104">
            <v>2.7199999999999998E-2</v>
          </cell>
          <cell r="Y104">
            <v>1.0616000000000001</v>
          </cell>
          <cell r="Z104" t="str">
            <v xml:space="preserve">                           </v>
          </cell>
        </row>
        <row r="105">
          <cell r="A105">
            <v>37041</v>
          </cell>
          <cell r="B105">
            <v>4.1534000000000004</v>
          </cell>
          <cell r="C105">
            <v>4.1219999999999999</v>
          </cell>
          <cell r="D105">
            <v>1.8027</v>
          </cell>
          <cell r="E105">
            <v>5.8552999999999997</v>
          </cell>
          <cell r="F105">
            <v>0.53749999999999998</v>
          </cell>
          <cell r="G105">
            <v>3.4285999999999999</v>
          </cell>
          <cell r="H105">
            <v>1.5999000000000001</v>
          </cell>
          <cell r="I105">
            <v>2.3109000000000002</v>
          </cell>
          <cell r="J105">
            <v>0.38900000000000001</v>
          </cell>
          <cell r="K105">
            <v>0.4456</v>
          </cell>
          <cell r="L105">
            <v>0.47289999999999999</v>
          </cell>
          <cell r="M105">
            <v>0.59299999999999997</v>
          </cell>
          <cell r="N105">
            <v>2.6739999999999999</v>
          </cell>
          <cell r="O105">
            <v>2.1139999999999999</v>
          </cell>
          <cell r="P105">
            <v>0.51790000000000003</v>
          </cell>
          <cell r="Q105">
            <v>0.874</v>
          </cell>
          <cell r="R105">
            <v>2.5623</v>
          </cell>
          <cell r="S105">
            <v>1.8209</v>
          </cell>
          <cell r="T105">
            <v>4.4767999999999999</v>
          </cell>
          <cell r="U105">
            <v>2.1190000000000002</v>
          </cell>
          <cell r="V105">
            <v>3.5257999999999998</v>
          </cell>
          <cell r="W105">
            <v>5.8097000000000003</v>
          </cell>
          <cell r="X105">
            <v>2.7199999999999998E-2</v>
          </cell>
          <cell r="Y105">
            <v>1.0641</v>
          </cell>
          <cell r="Z105" t="str">
            <v xml:space="preserve">                           </v>
          </cell>
        </row>
        <row r="106">
          <cell r="A106">
            <v>37042</v>
          </cell>
          <cell r="B106">
            <v>4.1593999999999998</v>
          </cell>
          <cell r="C106">
            <v>4.133</v>
          </cell>
          <cell r="D106">
            <v>1.7930999999999999</v>
          </cell>
          <cell r="E106">
            <v>5.8604000000000003</v>
          </cell>
          <cell r="F106">
            <v>0.53459999999999996</v>
          </cell>
          <cell r="G106">
            <v>3.4702999999999999</v>
          </cell>
          <cell r="H106">
            <v>1.5913999999999999</v>
          </cell>
          <cell r="I106">
            <v>2.3050999999999999</v>
          </cell>
          <cell r="J106">
            <v>0.3841</v>
          </cell>
          <cell r="K106">
            <v>0.44140000000000001</v>
          </cell>
          <cell r="L106">
            <v>0.4703</v>
          </cell>
          <cell r="M106">
            <v>0.58979999999999999</v>
          </cell>
          <cell r="N106">
            <v>2.6682999999999999</v>
          </cell>
          <cell r="O106">
            <v>2.0956000000000001</v>
          </cell>
          <cell r="P106">
            <v>0.5161</v>
          </cell>
          <cell r="Q106">
            <v>0.86939999999999995</v>
          </cell>
          <cell r="R106">
            <v>2.5487000000000002</v>
          </cell>
          <cell r="S106">
            <v>1.8111999999999999</v>
          </cell>
          <cell r="T106">
            <v>4.4528999999999996</v>
          </cell>
          <cell r="U106">
            <v>2.1078000000000001</v>
          </cell>
          <cell r="V106">
            <v>3.5070999999999999</v>
          </cell>
          <cell r="W106">
            <v>5.8251999999999997</v>
          </cell>
          <cell r="X106">
            <v>2.7300000000000001E-2</v>
          </cell>
          <cell r="Y106">
            <v>1.0631999999999999</v>
          </cell>
          <cell r="Z106" t="str">
            <v xml:space="preserve">                           </v>
          </cell>
        </row>
        <row r="107">
          <cell r="A107">
            <v>37043</v>
          </cell>
          <cell r="B107">
            <v>4.1665000000000001</v>
          </cell>
          <cell r="C107">
            <v>4.1420000000000003</v>
          </cell>
          <cell r="D107">
            <v>1.7911999999999999</v>
          </cell>
          <cell r="E107">
            <v>5.8739999999999997</v>
          </cell>
          <cell r="F107">
            <v>0.53410000000000002</v>
          </cell>
          <cell r="G107">
            <v>3.4902000000000002</v>
          </cell>
          <cell r="H107">
            <v>1.5896999999999999</v>
          </cell>
          <cell r="I107">
            <v>2.3050000000000002</v>
          </cell>
          <cell r="J107">
            <v>0.38279999999999997</v>
          </cell>
          <cell r="K107">
            <v>0.44130000000000003</v>
          </cell>
          <cell r="L107">
            <v>0.46970000000000001</v>
          </cell>
          <cell r="M107">
            <v>0.58919999999999995</v>
          </cell>
          <cell r="N107">
            <v>2.6993</v>
          </cell>
          <cell r="O107">
            <v>2.0943999999999998</v>
          </cell>
          <cell r="P107">
            <v>0.51770000000000005</v>
          </cell>
          <cell r="Q107">
            <v>0.86839999999999995</v>
          </cell>
          <cell r="R107">
            <v>2.5459999999999998</v>
          </cell>
          <cell r="S107">
            <v>1.8092999999999999</v>
          </cell>
          <cell r="T107">
            <v>4.4482999999999997</v>
          </cell>
          <cell r="U107">
            <v>2.1055000000000001</v>
          </cell>
          <cell r="V107">
            <v>3.5032999999999999</v>
          </cell>
          <cell r="W107">
            <v>5.8093000000000004</v>
          </cell>
          <cell r="X107">
            <v>2.7400000000000001E-2</v>
          </cell>
          <cell r="Y107">
            <v>1.0654999999999999</v>
          </cell>
          <cell r="Z107" t="str">
            <v xml:space="preserve">                           </v>
          </cell>
        </row>
        <row r="108">
          <cell r="A108">
            <v>37046</v>
          </cell>
          <cell r="B108">
            <v>4.1898999999999997</v>
          </cell>
          <cell r="C108">
            <v>4.1619999999999999</v>
          </cell>
          <cell r="D108">
            <v>1.8117000000000001</v>
          </cell>
          <cell r="E108">
            <v>5.899</v>
          </cell>
          <cell r="F108">
            <v>0.54020000000000001</v>
          </cell>
          <cell r="G108">
            <v>3.4756</v>
          </cell>
          <cell r="H108">
            <v>1.6079000000000001</v>
          </cell>
          <cell r="I108">
            <v>2.3292999999999999</v>
          </cell>
          <cell r="J108">
            <v>0.3836</v>
          </cell>
          <cell r="K108">
            <v>0.44369999999999998</v>
          </cell>
          <cell r="L108">
            <v>0.47520000000000001</v>
          </cell>
          <cell r="M108">
            <v>0.59589999999999999</v>
          </cell>
          <cell r="N108">
            <v>2.7155</v>
          </cell>
          <cell r="O108">
            <v>2.1212</v>
          </cell>
          <cell r="P108">
            <v>0.52129999999999999</v>
          </cell>
          <cell r="Q108">
            <v>0.87839999999999996</v>
          </cell>
          <cell r="R108">
            <v>2.5750000000000002</v>
          </cell>
          <cell r="S108">
            <v>1.83</v>
          </cell>
          <cell r="T108">
            <v>4.4992000000000001</v>
          </cell>
          <cell r="U108">
            <v>2.1295999999999999</v>
          </cell>
          <cell r="V108">
            <v>3.5432999999999999</v>
          </cell>
          <cell r="W108">
            <v>5.8558000000000003</v>
          </cell>
          <cell r="X108">
            <v>2.75E-2</v>
          </cell>
          <cell r="Y108">
            <v>1.0743</v>
          </cell>
          <cell r="Z108" t="str">
            <v xml:space="preserve">                           </v>
          </cell>
        </row>
        <row r="109">
          <cell r="A109">
            <v>37047</v>
          </cell>
          <cell r="B109">
            <v>4.1752000000000002</v>
          </cell>
          <cell r="C109">
            <v>4.1550000000000002</v>
          </cell>
          <cell r="D109">
            <v>1.7963</v>
          </cell>
          <cell r="E109">
            <v>5.8491999999999997</v>
          </cell>
          <cell r="F109">
            <v>0.53559999999999997</v>
          </cell>
          <cell r="G109">
            <v>3.4706000000000001</v>
          </cell>
          <cell r="H109">
            <v>1.5942000000000001</v>
          </cell>
          <cell r="I109">
            <v>2.3206000000000002</v>
          </cell>
          <cell r="J109">
            <v>0.37980000000000003</v>
          </cell>
          <cell r="K109">
            <v>0.44090000000000001</v>
          </cell>
          <cell r="L109">
            <v>0.47099999999999997</v>
          </cell>
          <cell r="M109">
            <v>0.59089999999999998</v>
          </cell>
          <cell r="N109">
            <v>2.7010000000000001</v>
          </cell>
          <cell r="O109">
            <v>2.1084999999999998</v>
          </cell>
          <cell r="P109">
            <v>0.51549999999999996</v>
          </cell>
          <cell r="Q109">
            <v>0.87090000000000001</v>
          </cell>
          <cell r="R109">
            <v>2.5531999999999999</v>
          </cell>
          <cell r="S109">
            <v>1.8144</v>
          </cell>
          <cell r="T109">
            <v>4.4610000000000003</v>
          </cell>
          <cell r="U109">
            <v>2.1114999999999999</v>
          </cell>
          <cell r="V109">
            <v>3.5133000000000001</v>
          </cell>
          <cell r="W109">
            <v>5.8459000000000003</v>
          </cell>
          <cell r="X109">
            <v>2.7400000000000001E-2</v>
          </cell>
          <cell r="Y109">
            <v>1.0709</v>
          </cell>
          <cell r="Z109" t="str">
            <v xml:space="preserve">                           </v>
          </cell>
        </row>
        <row r="110">
          <cell r="A110">
            <v>37048</v>
          </cell>
          <cell r="B110">
            <v>4.1687000000000003</v>
          </cell>
          <cell r="C110">
            <v>4.1420000000000003</v>
          </cell>
          <cell r="D110">
            <v>1.8108</v>
          </cell>
          <cell r="E110">
            <v>5.8083</v>
          </cell>
          <cell r="F110">
            <v>0.53990000000000005</v>
          </cell>
          <cell r="G110">
            <v>3.4295</v>
          </cell>
          <cell r="H110">
            <v>1.6071</v>
          </cell>
          <cell r="I110">
            <v>2.3313000000000001</v>
          </cell>
          <cell r="J110">
            <v>0.3836</v>
          </cell>
          <cell r="K110">
            <v>0.44429999999999997</v>
          </cell>
          <cell r="L110">
            <v>0.4748</v>
          </cell>
          <cell r="M110">
            <v>0.59570000000000001</v>
          </cell>
          <cell r="N110">
            <v>2.7071000000000001</v>
          </cell>
          <cell r="O110">
            <v>2.1324999999999998</v>
          </cell>
          <cell r="P110">
            <v>0.51580000000000004</v>
          </cell>
          <cell r="Q110">
            <v>0.87790000000000001</v>
          </cell>
          <cell r="R110">
            <v>2.5737999999999999</v>
          </cell>
          <cell r="S110">
            <v>1.8290999999999999</v>
          </cell>
          <cell r="T110">
            <v>4.4969999999999999</v>
          </cell>
          <cell r="U110">
            <v>2.1286</v>
          </cell>
          <cell r="V110">
            <v>3.5415999999999999</v>
          </cell>
          <cell r="W110">
            <v>5.8276000000000003</v>
          </cell>
          <cell r="X110">
            <v>2.7400000000000001E-2</v>
          </cell>
          <cell r="Y110">
            <v>1.0664</v>
          </cell>
          <cell r="Z110" t="str">
            <v xml:space="preserve">                           </v>
          </cell>
        </row>
        <row r="111">
          <cell r="A111">
            <v>37049</v>
          </cell>
          <cell r="B111">
            <v>4.1637000000000004</v>
          </cell>
          <cell r="C111">
            <v>4.1470000000000002</v>
          </cell>
          <cell r="D111">
            <v>1.7968999999999999</v>
          </cell>
          <cell r="E111">
            <v>5.7316000000000003</v>
          </cell>
          <cell r="F111">
            <v>0.53580000000000005</v>
          </cell>
          <cell r="G111">
            <v>3.4565999999999999</v>
          </cell>
          <cell r="H111">
            <v>1.5948</v>
          </cell>
          <cell r="I111">
            <v>2.3054000000000001</v>
          </cell>
          <cell r="J111">
            <v>0.37730000000000002</v>
          </cell>
          <cell r="K111">
            <v>0.44130000000000003</v>
          </cell>
          <cell r="L111">
            <v>0.47139999999999999</v>
          </cell>
          <cell r="M111">
            <v>0.59109999999999996</v>
          </cell>
          <cell r="N111">
            <v>2.7263000000000002</v>
          </cell>
          <cell r="O111">
            <v>2.1434000000000002</v>
          </cell>
          <cell r="P111">
            <v>0.51160000000000005</v>
          </cell>
          <cell r="Q111">
            <v>0.87119999999999997</v>
          </cell>
          <cell r="R111">
            <v>2.5539999999999998</v>
          </cell>
          <cell r="S111">
            <v>1.8149999999999999</v>
          </cell>
          <cell r="T111">
            <v>4.4622999999999999</v>
          </cell>
          <cell r="U111">
            <v>2.1122000000000001</v>
          </cell>
          <cell r="V111">
            <v>3.5144000000000002</v>
          </cell>
          <cell r="W111">
            <v>5.8346999999999998</v>
          </cell>
          <cell r="X111">
            <v>2.7400000000000001E-2</v>
          </cell>
          <cell r="Y111">
            <v>1.0703</v>
          </cell>
          <cell r="Z111" t="str">
            <v xml:space="preserve">                           </v>
          </cell>
        </row>
        <row r="112">
          <cell r="A112">
            <v>37050</v>
          </cell>
          <cell r="B112">
            <v>4.1669</v>
          </cell>
          <cell r="C112">
            <v>4.1470000000000002</v>
          </cell>
          <cell r="D112">
            <v>1.8051999999999999</v>
          </cell>
          <cell r="E112">
            <v>5.7347000000000001</v>
          </cell>
          <cell r="F112">
            <v>0.5383</v>
          </cell>
          <cell r="G112">
            <v>3.4418000000000002</v>
          </cell>
          <cell r="H112">
            <v>1.6022000000000001</v>
          </cell>
          <cell r="I112">
            <v>2.3172000000000001</v>
          </cell>
          <cell r="J112">
            <v>0.379</v>
          </cell>
          <cell r="K112">
            <v>0.44409999999999999</v>
          </cell>
          <cell r="L112">
            <v>0.47349999999999998</v>
          </cell>
          <cell r="M112">
            <v>0.59379999999999999</v>
          </cell>
          <cell r="N112">
            <v>2.7288999999999999</v>
          </cell>
          <cell r="O112">
            <v>2.1648999999999998</v>
          </cell>
          <cell r="P112">
            <v>0.51319999999999999</v>
          </cell>
          <cell r="Q112">
            <v>0.87529999999999997</v>
          </cell>
          <cell r="R112">
            <v>2.5659000000000001</v>
          </cell>
          <cell r="S112">
            <v>1.8234999999999999</v>
          </cell>
          <cell r="T112">
            <v>4.4832000000000001</v>
          </cell>
          <cell r="U112">
            <v>2.1219999999999999</v>
          </cell>
          <cell r="V112">
            <v>3.5308000000000002</v>
          </cell>
          <cell r="W112">
            <v>5.8346999999999998</v>
          </cell>
          <cell r="X112">
            <v>2.7400000000000001E-2</v>
          </cell>
          <cell r="Y112">
            <v>1.0704</v>
          </cell>
          <cell r="Z112" t="str">
            <v xml:space="preserve">                           </v>
          </cell>
        </row>
        <row r="113">
          <cell r="A113">
            <v>37053</v>
          </cell>
          <cell r="B113">
            <v>4.1657000000000002</v>
          </cell>
          <cell r="C113">
            <v>4.1479999999999997</v>
          </cell>
          <cell r="D113">
            <v>1.8058000000000001</v>
          </cell>
          <cell r="E113">
            <v>5.7419000000000002</v>
          </cell>
          <cell r="F113">
            <v>0.53839999999999999</v>
          </cell>
          <cell r="G113">
            <v>3.4075000000000002</v>
          </cell>
          <cell r="H113">
            <v>1.6027</v>
          </cell>
          <cell r="I113">
            <v>2.3180000000000001</v>
          </cell>
          <cell r="J113">
            <v>0.37930000000000003</v>
          </cell>
          <cell r="K113">
            <v>0.44400000000000001</v>
          </cell>
          <cell r="L113">
            <v>0.4738</v>
          </cell>
          <cell r="M113">
            <v>0.59399999999999997</v>
          </cell>
          <cell r="N113">
            <v>2.7315999999999998</v>
          </cell>
          <cell r="O113">
            <v>2.1837</v>
          </cell>
          <cell r="P113">
            <v>0.51400000000000001</v>
          </cell>
          <cell r="Q113">
            <v>0.87549999999999994</v>
          </cell>
          <cell r="R113">
            <v>2.5667</v>
          </cell>
          <cell r="S113">
            <v>1.8240000000000001</v>
          </cell>
          <cell r="T113">
            <v>4.4846000000000004</v>
          </cell>
          <cell r="U113">
            <v>2.1227</v>
          </cell>
          <cell r="V113">
            <v>3.5318000000000001</v>
          </cell>
          <cell r="W113">
            <v>5.8442999999999996</v>
          </cell>
          <cell r="X113">
            <v>2.7400000000000001E-2</v>
          </cell>
          <cell r="Y113">
            <v>1.0707</v>
          </cell>
          <cell r="Z113" t="str">
            <v xml:space="preserve">                           </v>
          </cell>
        </row>
        <row r="114">
          <cell r="A114">
            <v>37054</v>
          </cell>
          <cell r="B114">
            <v>4.1665999999999999</v>
          </cell>
          <cell r="C114">
            <v>4.1550000000000002</v>
          </cell>
          <cell r="D114">
            <v>1.8006</v>
          </cell>
          <cell r="E114">
            <v>5.7110000000000003</v>
          </cell>
          <cell r="F114">
            <v>0.53690000000000004</v>
          </cell>
          <cell r="G114">
            <v>3.4108000000000001</v>
          </cell>
          <cell r="H114">
            <v>1.5980000000000001</v>
          </cell>
          <cell r="I114">
            <v>2.3134000000000001</v>
          </cell>
          <cell r="J114">
            <v>0.378</v>
          </cell>
          <cell r="K114">
            <v>0.44109999999999999</v>
          </cell>
          <cell r="L114">
            <v>0.47239999999999999</v>
          </cell>
          <cell r="M114">
            <v>0.59230000000000005</v>
          </cell>
          <cell r="N114">
            <v>2.7277</v>
          </cell>
          <cell r="O114">
            <v>2.1808000000000001</v>
          </cell>
          <cell r="P114">
            <v>0.5131</v>
          </cell>
          <cell r="Q114">
            <v>0.873</v>
          </cell>
          <cell r="R114">
            <v>2.5592000000000001</v>
          </cell>
          <cell r="S114">
            <v>1.8187</v>
          </cell>
          <cell r="T114">
            <v>4.4713000000000003</v>
          </cell>
          <cell r="U114">
            <v>2.1164999999999998</v>
          </cell>
          <cell r="V114">
            <v>3.5215999999999998</v>
          </cell>
          <cell r="W114">
            <v>5.8521000000000001</v>
          </cell>
          <cell r="X114">
            <v>2.7400000000000001E-2</v>
          </cell>
          <cell r="Y114">
            <v>1.0702</v>
          </cell>
          <cell r="Z114" t="str">
            <v xml:space="preserve">                           </v>
          </cell>
        </row>
        <row r="115">
          <cell r="A115">
            <v>37055</v>
          </cell>
          <cell r="B115">
            <v>4.1710000000000003</v>
          </cell>
          <cell r="C115">
            <v>4.1520000000000001</v>
          </cell>
          <cell r="D115">
            <v>1.8147</v>
          </cell>
          <cell r="E115">
            <v>5.72</v>
          </cell>
          <cell r="F115">
            <v>0.54110000000000003</v>
          </cell>
          <cell r="G115">
            <v>3.3982999999999999</v>
          </cell>
          <cell r="H115">
            <v>1.6106</v>
          </cell>
          <cell r="I115">
            <v>2.3210000000000002</v>
          </cell>
          <cell r="J115">
            <v>0.38319999999999999</v>
          </cell>
          <cell r="K115">
            <v>0.44359999999999999</v>
          </cell>
          <cell r="L115">
            <v>0.47589999999999999</v>
          </cell>
          <cell r="M115">
            <v>0.59699999999999998</v>
          </cell>
          <cell r="N115">
            <v>2.7231999999999998</v>
          </cell>
          <cell r="O115">
            <v>2.1850000000000001</v>
          </cell>
          <cell r="P115">
            <v>0.51290000000000002</v>
          </cell>
          <cell r="Q115">
            <v>0.87990000000000002</v>
          </cell>
          <cell r="R115">
            <v>2.5794000000000001</v>
          </cell>
          <cell r="S115">
            <v>1.8331</v>
          </cell>
          <cell r="T115">
            <v>4.5067000000000004</v>
          </cell>
          <cell r="U115">
            <v>2.1332</v>
          </cell>
          <cell r="V115">
            <v>3.5493000000000001</v>
          </cell>
          <cell r="W115">
            <v>5.8479000000000001</v>
          </cell>
          <cell r="X115">
            <v>2.7400000000000001E-2</v>
          </cell>
          <cell r="Y115">
            <v>1.0755999999999999</v>
          </cell>
          <cell r="Z115" t="str">
            <v xml:space="preserve">                           </v>
          </cell>
        </row>
        <row r="116">
          <cell r="A116">
            <v>37056</v>
          </cell>
          <cell r="B116">
            <v>4.1814999999999998</v>
          </cell>
          <cell r="C116">
            <v>4.1639999999999997</v>
          </cell>
          <cell r="D116">
            <v>1.8112999999999999</v>
          </cell>
          <cell r="E116">
            <v>5.7927</v>
          </cell>
          <cell r="F116">
            <v>0.54010000000000002</v>
          </cell>
          <cell r="G116">
            <v>3.4093</v>
          </cell>
          <cell r="H116">
            <v>1.6074999999999999</v>
          </cell>
          <cell r="I116">
            <v>2.3216999999999999</v>
          </cell>
          <cell r="J116">
            <v>0.38279999999999997</v>
          </cell>
          <cell r="K116">
            <v>0.44540000000000002</v>
          </cell>
          <cell r="L116">
            <v>0.47520000000000001</v>
          </cell>
          <cell r="M116">
            <v>0.5958</v>
          </cell>
          <cell r="N116">
            <v>2.7370999999999999</v>
          </cell>
          <cell r="O116">
            <v>2.1812999999999998</v>
          </cell>
          <cell r="P116">
            <v>0.51400000000000001</v>
          </cell>
          <cell r="Q116">
            <v>0.87819999999999998</v>
          </cell>
          <cell r="R116">
            <v>2.5743999999999998</v>
          </cell>
          <cell r="S116">
            <v>1.8295999999999999</v>
          </cell>
          <cell r="T116">
            <v>4.4980000000000002</v>
          </cell>
          <cell r="U116">
            <v>2.1291000000000002</v>
          </cell>
          <cell r="V116">
            <v>3.5425</v>
          </cell>
          <cell r="W116">
            <v>5.8647999999999998</v>
          </cell>
          <cell r="X116">
            <v>2.75E-2</v>
          </cell>
          <cell r="Y116">
            <v>1.0720000000000001</v>
          </cell>
          <cell r="Z116" t="str">
            <v xml:space="preserve">                           </v>
          </cell>
        </row>
        <row r="117">
          <cell r="A117">
            <v>37057</v>
          </cell>
          <cell r="B117">
            <v>4.21</v>
          </cell>
          <cell r="C117">
            <v>4.1760000000000002</v>
          </cell>
          <cell r="D117">
            <v>1.8424</v>
          </cell>
          <cell r="E117">
            <v>5.8609999999999998</v>
          </cell>
          <cell r="F117">
            <v>0.54930000000000001</v>
          </cell>
          <cell r="G117">
            <v>3.4394</v>
          </cell>
          <cell r="H117">
            <v>1.6352</v>
          </cell>
          <cell r="I117">
            <v>2.3628999999999998</v>
          </cell>
          <cell r="J117">
            <v>0.39389999999999997</v>
          </cell>
          <cell r="K117">
            <v>0.45179999999999998</v>
          </cell>
          <cell r="L117">
            <v>0.48320000000000002</v>
          </cell>
          <cell r="M117">
            <v>0.60609999999999997</v>
          </cell>
          <cell r="N117">
            <v>2.7488999999999999</v>
          </cell>
          <cell r="O117">
            <v>2.1989000000000001</v>
          </cell>
          <cell r="P117">
            <v>0.51929999999999998</v>
          </cell>
          <cell r="Q117">
            <v>0.89329999999999998</v>
          </cell>
          <cell r="R117">
            <v>2.6187</v>
          </cell>
          <cell r="S117">
            <v>1.861</v>
          </cell>
          <cell r="T117">
            <v>4.5754000000000001</v>
          </cell>
          <cell r="U117">
            <v>2.1657000000000002</v>
          </cell>
          <cell r="V117">
            <v>3.6034999999999999</v>
          </cell>
          <cell r="W117">
            <v>5.8817000000000004</v>
          </cell>
          <cell r="X117">
            <v>2.76E-2</v>
          </cell>
          <cell r="Y117">
            <v>1.0750999999999999</v>
          </cell>
          <cell r="Z117" t="str">
            <v xml:space="preserve">                           </v>
          </cell>
        </row>
        <row r="118">
          <cell r="A118">
            <v>37060</v>
          </cell>
          <cell r="B118">
            <v>4.1963999999999997</v>
          </cell>
          <cell r="C118">
            <v>4.1710000000000003</v>
          </cell>
          <cell r="D118">
            <v>1.831</v>
          </cell>
          <cell r="E118">
            <v>5.8472999999999997</v>
          </cell>
          <cell r="F118">
            <v>0.54600000000000004</v>
          </cell>
          <cell r="G118">
            <v>3.3834</v>
          </cell>
          <cell r="H118">
            <v>1.6251</v>
          </cell>
          <cell r="I118">
            <v>2.3408000000000002</v>
          </cell>
          <cell r="J118">
            <v>0.3931</v>
          </cell>
          <cell r="K118">
            <v>0.45140000000000002</v>
          </cell>
          <cell r="L118">
            <v>0.48039999999999999</v>
          </cell>
          <cell r="M118">
            <v>0.60229999999999995</v>
          </cell>
          <cell r="N118">
            <v>2.7303000000000002</v>
          </cell>
          <cell r="O118">
            <v>2.1858</v>
          </cell>
          <cell r="P118">
            <v>0.51800000000000002</v>
          </cell>
          <cell r="Q118">
            <v>0.88780000000000003</v>
          </cell>
          <cell r="R118">
            <v>2.6025999999999998</v>
          </cell>
          <cell r="S118">
            <v>1.8494999999999999</v>
          </cell>
          <cell r="T118">
            <v>4.5469999999999997</v>
          </cell>
          <cell r="U118">
            <v>2.1524000000000001</v>
          </cell>
          <cell r="V118">
            <v>3.5811999999999999</v>
          </cell>
          <cell r="W118">
            <v>5.8746</v>
          </cell>
          <cell r="X118">
            <v>2.75E-2</v>
          </cell>
          <cell r="Y118">
            <v>1.0743</v>
          </cell>
          <cell r="Z118" t="str">
            <v xml:space="preserve">                           </v>
          </cell>
        </row>
        <row r="119">
          <cell r="A119">
            <v>37061</v>
          </cell>
          <cell r="B119">
            <v>4.1917999999999997</v>
          </cell>
          <cell r="C119">
            <v>4.17</v>
          </cell>
          <cell r="D119">
            <v>1.8251999999999999</v>
          </cell>
          <cell r="E119">
            <v>5.8159000000000001</v>
          </cell>
          <cell r="F119">
            <v>0.54420000000000002</v>
          </cell>
          <cell r="G119">
            <v>3.3885999999999998</v>
          </cell>
          <cell r="H119">
            <v>1.6198999999999999</v>
          </cell>
          <cell r="I119">
            <v>2.3329</v>
          </cell>
          <cell r="J119">
            <v>0.3931</v>
          </cell>
          <cell r="K119">
            <v>0.45269999999999999</v>
          </cell>
          <cell r="L119">
            <v>0.4788</v>
          </cell>
          <cell r="M119">
            <v>0.60040000000000004</v>
          </cell>
          <cell r="N119">
            <v>2.718</v>
          </cell>
          <cell r="O119">
            <v>2.1753</v>
          </cell>
          <cell r="P119">
            <v>0.51749999999999996</v>
          </cell>
          <cell r="Q119">
            <v>0.88490000000000002</v>
          </cell>
          <cell r="R119">
            <v>2.5941999999999998</v>
          </cell>
          <cell r="S119">
            <v>1.8435999999999999</v>
          </cell>
          <cell r="T119">
            <v>4.5326000000000004</v>
          </cell>
          <cell r="U119">
            <v>2.1454</v>
          </cell>
          <cell r="V119">
            <v>3.5697000000000001</v>
          </cell>
          <cell r="W119">
            <v>5.8731999999999998</v>
          </cell>
          <cell r="X119">
            <v>2.75E-2</v>
          </cell>
          <cell r="Y119">
            <v>1.0763</v>
          </cell>
          <cell r="Z119" t="str">
            <v xml:space="preserve">                           </v>
          </cell>
        </row>
        <row r="120">
          <cell r="A120">
            <v>37062</v>
          </cell>
          <cell r="B120">
            <v>4.1835000000000004</v>
          </cell>
          <cell r="C120">
            <v>4.1669999999999998</v>
          </cell>
          <cell r="D120">
            <v>1.8144</v>
          </cell>
          <cell r="E120">
            <v>5.8018999999999998</v>
          </cell>
          <cell r="F120">
            <v>0.54100000000000004</v>
          </cell>
          <cell r="G120">
            <v>3.3833000000000002</v>
          </cell>
          <cell r="H120">
            <v>1.6103000000000001</v>
          </cell>
          <cell r="I120">
            <v>2.3246000000000002</v>
          </cell>
          <cell r="J120">
            <v>0.3896</v>
          </cell>
          <cell r="K120">
            <v>0.45269999999999999</v>
          </cell>
          <cell r="L120">
            <v>0.47599999999999998</v>
          </cell>
          <cell r="M120">
            <v>0.5968</v>
          </cell>
          <cell r="N120">
            <v>2.7122999999999999</v>
          </cell>
          <cell r="O120">
            <v>2.1583000000000001</v>
          </cell>
          <cell r="P120">
            <v>0.51519999999999999</v>
          </cell>
          <cell r="Q120">
            <v>0.87970000000000004</v>
          </cell>
          <cell r="R120">
            <v>2.5789</v>
          </cell>
          <cell r="S120">
            <v>1.8327</v>
          </cell>
          <cell r="T120">
            <v>4.5057999999999998</v>
          </cell>
          <cell r="U120">
            <v>2.1328</v>
          </cell>
          <cell r="V120">
            <v>3.5486</v>
          </cell>
          <cell r="W120">
            <v>5.8689999999999998</v>
          </cell>
          <cell r="X120">
            <v>2.75E-2</v>
          </cell>
          <cell r="Y120">
            <v>1.0755999999999999</v>
          </cell>
          <cell r="Z120" t="str">
            <v xml:space="preserve">                           </v>
          </cell>
        </row>
        <row r="121">
          <cell r="A121">
            <v>37063</v>
          </cell>
          <cell r="B121">
            <v>4.1978</v>
          </cell>
          <cell r="C121">
            <v>4.1740000000000004</v>
          </cell>
          <cell r="D121">
            <v>1.8289</v>
          </cell>
          <cell r="E121">
            <v>5.8925999999999998</v>
          </cell>
          <cell r="F121">
            <v>0.54530000000000001</v>
          </cell>
          <cell r="G121">
            <v>3.3607</v>
          </cell>
          <cell r="H121">
            <v>1.6231</v>
          </cell>
          <cell r="I121">
            <v>2.3502000000000001</v>
          </cell>
          <cell r="J121">
            <v>0.39090000000000003</v>
          </cell>
          <cell r="K121">
            <v>0.45350000000000001</v>
          </cell>
          <cell r="L121">
            <v>0.4798</v>
          </cell>
          <cell r="M121">
            <v>0.60160000000000002</v>
          </cell>
          <cell r="N121">
            <v>2.7303000000000002</v>
          </cell>
          <cell r="O121">
            <v>2.1648000000000001</v>
          </cell>
          <cell r="P121">
            <v>0.51670000000000005</v>
          </cell>
          <cell r="Q121">
            <v>0.88670000000000004</v>
          </cell>
          <cell r="R121">
            <v>2.5994000000000002</v>
          </cell>
          <cell r="S121">
            <v>1.8472999999999999</v>
          </cell>
          <cell r="T121">
            <v>4.5415999999999999</v>
          </cell>
          <cell r="U121">
            <v>2.1497999999999999</v>
          </cell>
          <cell r="V121">
            <v>3.5769000000000002</v>
          </cell>
          <cell r="W121">
            <v>5.8804999999999996</v>
          </cell>
          <cell r="X121">
            <v>2.76E-2</v>
          </cell>
          <cell r="Y121">
            <v>1.0773999999999999</v>
          </cell>
          <cell r="Z121" t="str">
            <v xml:space="preserve">                           </v>
          </cell>
        </row>
        <row r="122">
          <cell r="A122">
            <v>37064</v>
          </cell>
          <cell r="B122">
            <v>4.1999000000000004</v>
          </cell>
          <cell r="C122">
            <v>4.18</v>
          </cell>
          <cell r="D122">
            <v>1.8219000000000001</v>
          </cell>
          <cell r="E122">
            <v>5.9265999999999996</v>
          </cell>
          <cell r="F122">
            <v>0.54320000000000002</v>
          </cell>
          <cell r="G122">
            <v>3.3607999999999998</v>
          </cell>
          <cell r="H122">
            <v>1.6169</v>
          </cell>
          <cell r="I122">
            <v>2.3452999999999999</v>
          </cell>
          <cell r="J122">
            <v>0.3886</v>
          </cell>
          <cell r="K122">
            <v>0.45279999999999998</v>
          </cell>
          <cell r="L122">
            <v>0.47799999999999998</v>
          </cell>
          <cell r="M122">
            <v>0.59930000000000005</v>
          </cell>
          <cell r="N122">
            <v>2.7427999999999999</v>
          </cell>
          <cell r="O122">
            <v>2.1570999999999998</v>
          </cell>
          <cell r="P122">
            <v>0.5181</v>
          </cell>
          <cell r="Q122">
            <v>0.88329999999999997</v>
          </cell>
          <cell r="R122">
            <v>2.5895000000000001</v>
          </cell>
          <cell r="S122">
            <v>1.8403</v>
          </cell>
          <cell r="T122">
            <v>4.5243000000000002</v>
          </cell>
          <cell r="U122">
            <v>2.1415999999999999</v>
          </cell>
          <cell r="V122">
            <v>3.5632000000000001</v>
          </cell>
          <cell r="W122">
            <v>5.8872999999999998</v>
          </cell>
          <cell r="X122">
            <v>2.76E-2</v>
          </cell>
          <cell r="Y122">
            <v>1.0761000000000001</v>
          </cell>
          <cell r="Z122" t="str">
            <v xml:space="preserve">                           </v>
          </cell>
        </row>
        <row r="123">
          <cell r="A123">
            <v>37067</v>
          </cell>
          <cell r="B123">
            <v>4.2058999999999997</v>
          </cell>
          <cell r="C123">
            <v>4.1769999999999996</v>
          </cell>
          <cell r="D123">
            <v>1.8386</v>
          </cell>
          <cell r="E123">
            <v>5.9116999999999997</v>
          </cell>
          <cell r="F123">
            <v>0.54820000000000002</v>
          </cell>
          <cell r="G123">
            <v>3.3679999999999999</v>
          </cell>
          <cell r="H123">
            <v>1.6317999999999999</v>
          </cell>
          <cell r="I123">
            <v>2.3658999999999999</v>
          </cell>
          <cell r="J123">
            <v>0.3931</v>
          </cell>
          <cell r="K123">
            <v>0.4531</v>
          </cell>
          <cell r="L123">
            <v>0.4824</v>
          </cell>
          <cell r="M123">
            <v>0.6048</v>
          </cell>
          <cell r="N123">
            <v>2.7475999999999998</v>
          </cell>
          <cell r="O123">
            <v>2.1606000000000001</v>
          </cell>
          <cell r="P123">
            <v>0.51900000000000002</v>
          </cell>
          <cell r="Q123">
            <v>0.89139999999999997</v>
          </cell>
          <cell r="R123">
            <v>2.6133000000000002</v>
          </cell>
          <cell r="S123">
            <v>1.8572</v>
          </cell>
          <cell r="T123">
            <v>4.5659999999999998</v>
          </cell>
          <cell r="U123">
            <v>2.1612</v>
          </cell>
          <cell r="V123">
            <v>3.5960000000000001</v>
          </cell>
          <cell r="W123">
            <v>5.8830999999999998</v>
          </cell>
          <cell r="X123">
            <v>2.76E-2</v>
          </cell>
          <cell r="Y123">
            <v>1.0821000000000001</v>
          </cell>
          <cell r="Z123" t="str">
            <v xml:space="preserve">                           </v>
          </cell>
        </row>
        <row r="124">
          <cell r="A124">
            <v>37068</v>
          </cell>
          <cell r="B124">
            <v>4.2074999999999996</v>
          </cell>
          <cell r="C124">
            <v>4.1779999999999999</v>
          </cell>
          <cell r="D124">
            <v>1.8402000000000001</v>
          </cell>
          <cell r="E124">
            <v>5.9024999999999999</v>
          </cell>
          <cell r="F124">
            <v>0.54869999999999997</v>
          </cell>
          <cell r="G124">
            <v>3.3755999999999999</v>
          </cell>
          <cell r="H124">
            <v>1.6332</v>
          </cell>
          <cell r="I124">
            <v>2.3660999999999999</v>
          </cell>
          <cell r="J124">
            <v>0.39090000000000003</v>
          </cell>
          <cell r="K124">
            <v>0.45329999999999998</v>
          </cell>
          <cell r="L124">
            <v>0.4829</v>
          </cell>
          <cell r="M124">
            <v>0.60529999999999995</v>
          </cell>
          <cell r="N124">
            <v>2.7517</v>
          </cell>
          <cell r="O124">
            <v>2.1652</v>
          </cell>
          <cell r="P124">
            <v>0.52029999999999998</v>
          </cell>
          <cell r="Q124">
            <v>0.89219999999999999</v>
          </cell>
          <cell r="R124">
            <v>2.6156000000000001</v>
          </cell>
          <cell r="S124">
            <v>1.8588</v>
          </cell>
          <cell r="T124">
            <v>4.5698999999999996</v>
          </cell>
          <cell r="U124">
            <v>2.1631</v>
          </cell>
          <cell r="V124">
            <v>3.5991</v>
          </cell>
          <cell r="W124">
            <v>5.8887</v>
          </cell>
          <cell r="X124">
            <v>2.76E-2</v>
          </cell>
          <cell r="Y124">
            <v>1.0784</v>
          </cell>
          <cell r="Z124" t="str">
            <v xml:space="preserve">                           </v>
          </cell>
        </row>
        <row r="125">
          <cell r="A125">
            <v>37069</v>
          </cell>
          <cell r="B125">
            <v>4.2057000000000002</v>
          </cell>
          <cell r="C125">
            <v>4.1749999999999998</v>
          </cell>
          <cell r="D125">
            <v>1.8423</v>
          </cell>
          <cell r="E125">
            <v>5.9165999999999999</v>
          </cell>
          <cell r="F125">
            <v>0.54930000000000001</v>
          </cell>
          <cell r="G125">
            <v>3.3561999999999999</v>
          </cell>
          <cell r="H125">
            <v>1.6351</v>
          </cell>
          <cell r="I125">
            <v>2.3662999999999998</v>
          </cell>
          <cell r="J125">
            <v>0.39019999999999999</v>
          </cell>
          <cell r="K125">
            <v>0.45519999999999999</v>
          </cell>
          <cell r="L125">
            <v>0.48370000000000002</v>
          </cell>
          <cell r="M125">
            <v>0.60599999999999998</v>
          </cell>
          <cell r="N125">
            <v>2.7595999999999998</v>
          </cell>
          <cell r="O125">
            <v>2.1728999999999998</v>
          </cell>
          <cell r="P125">
            <v>0.52080000000000004</v>
          </cell>
          <cell r="Q125">
            <v>0.89319999999999999</v>
          </cell>
          <cell r="R125">
            <v>2.6185999999999998</v>
          </cell>
          <cell r="S125">
            <v>1.8609</v>
          </cell>
          <cell r="T125">
            <v>4.5750999999999999</v>
          </cell>
          <cell r="U125">
            <v>2.1656</v>
          </cell>
          <cell r="V125">
            <v>3.6032000000000002</v>
          </cell>
          <cell r="W125">
            <v>5.8844000000000003</v>
          </cell>
          <cell r="X125">
            <v>2.76E-2</v>
          </cell>
          <cell r="Y125">
            <v>1.0788</v>
          </cell>
          <cell r="Z125" t="str">
            <v xml:space="preserve">                           </v>
          </cell>
        </row>
        <row r="126">
          <cell r="A126">
            <v>37070</v>
          </cell>
          <cell r="B126">
            <v>4.1837</v>
          </cell>
          <cell r="C126">
            <v>4.1669999999999998</v>
          </cell>
          <cell r="D126">
            <v>1.8136000000000001</v>
          </cell>
          <cell r="E126">
            <v>5.8780000000000001</v>
          </cell>
          <cell r="F126">
            <v>0.54079999999999995</v>
          </cell>
          <cell r="G126">
            <v>3.3422999999999998</v>
          </cell>
          <cell r="H126">
            <v>1.6095999999999999</v>
          </cell>
          <cell r="I126">
            <v>2.335</v>
          </cell>
          <cell r="J126">
            <v>0.38569999999999999</v>
          </cell>
          <cell r="K126">
            <v>0.44969999999999999</v>
          </cell>
          <cell r="L126">
            <v>0.4763</v>
          </cell>
          <cell r="M126">
            <v>0.59660000000000002</v>
          </cell>
          <cell r="N126">
            <v>2.7418</v>
          </cell>
          <cell r="O126">
            <v>2.1295000000000002</v>
          </cell>
          <cell r="P126">
            <v>0.51800000000000002</v>
          </cell>
          <cell r="Q126">
            <v>0.87929999999999997</v>
          </cell>
          <cell r="R126">
            <v>2.5777999999999999</v>
          </cell>
          <cell r="S126">
            <v>1.8320000000000001</v>
          </cell>
          <cell r="T126">
            <v>4.5038999999999998</v>
          </cell>
          <cell r="U126">
            <v>2.1318999999999999</v>
          </cell>
          <cell r="V126">
            <v>3.5472000000000001</v>
          </cell>
          <cell r="W126">
            <v>5.8731999999999998</v>
          </cell>
          <cell r="X126">
            <v>2.75E-2</v>
          </cell>
          <cell r="Y126">
            <v>1.0742</v>
          </cell>
          <cell r="Z126" t="str">
            <v xml:space="preserve">                           </v>
          </cell>
        </row>
        <row r="127">
          <cell r="A127">
            <v>37071</v>
          </cell>
          <cell r="B127">
            <v>4.1771000000000003</v>
          </cell>
          <cell r="C127">
            <v>4.165</v>
          </cell>
          <cell r="D127">
            <v>1.8039000000000001</v>
          </cell>
          <cell r="E127">
            <v>5.8531000000000004</v>
          </cell>
          <cell r="F127">
            <v>0.53790000000000004</v>
          </cell>
          <cell r="G127">
            <v>3.3508</v>
          </cell>
          <cell r="H127">
            <v>1.601</v>
          </cell>
          <cell r="I127">
            <v>2.3197000000000001</v>
          </cell>
          <cell r="J127">
            <v>0.3836</v>
          </cell>
          <cell r="K127">
            <v>0.44769999999999999</v>
          </cell>
          <cell r="L127">
            <v>0.47399999999999998</v>
          </cell>
          <cell r="M127">
            <v>0.59340000000000004</v>
          </cell>
          <cell r="N127">
            <v>2.7347999999999999</v>
          </cell>
          <cell r="O127">
            <v>2.1084999999999998</v>
          </cell>
          <cell r="P127">
            <v>0.5161</v>
          </cell>
          <cell r="Q127">
            <v>0.87460000000000004</v>
          </cell>
          <cell r="R127">
            <v>2.5640000000000001</v>
          </cell>
          <cell r="S127">
            <v>1.8221000000000001</v>
          </cell>
          <cell r="T127">
            <v>4.4798999999999998</v>
          </cell>
          <cell r="U127">
            <v>2.1204999999999998</v>
          </cell>
          <cell r="V127">
            <v>3.5282</v>
          </cell>
          <cell r="W127">
            <v>5.8703000000000003</v>
          </cell>
          <cell r="X127">
            <v>2.76E-2</v>
          </cell>
          <cell r="Y127">
            <v>1.0685</v>
          </cell>
          <cell r="Z127" t="str">
            <v xml:space="preserve">                           </v>
          </cell>
        </row>
        <row r="128">
          <cell r="A128">
            <v>37074</v>
          </cell>
          <cell r="B128">
            <v>4.1879</v>
          </cell>
          <cell r="C128">
            <v>4.1749999999999998</v>
          </cell>
          <cell r="D128">
            <v>1.8072999999999999</v>
          </cell>
          <cell r="E128">
            <v>5.9059999999999997</v>
          </cell>
          <cell r="F128">
            <v>0.53890000000000005</v>
          </cell>
          <cell r="G128">
            <v>3.3517999999999999</v>
          </cell>
          <cell r="H128">
            <v>1.6040000000000001</v>
          </cell>
          <cell r="I128">
            <v>2.3227000000000002</v>
          </cell>
          <cell r="J128">
            <v>0.3826</v>
          </cell>
          <cell r="K128">
            <v>0.44529999999999997</v>
          </cell>
          <cell r="L128">
            <v>0.47460000000000002</v>
          </cell>
          <cell r="M128">
            <v>0.59450000000000003</v>
          </cell>
          <cell r="N128">
            <v>2.7570000000000001</v>
          </cell>
          <cell r="O128">
            <v>2.1257000000000001</v>
          </cell>
          <cell r="P128">
            <v>0.51880000000000004</v>
          </cell>
          <cell r="Q128">
            <v>0.87619999999999998</v>
          </cell>
          <cell r="R128">
            <v>2.5688</v>
          </cell>
          <cell r="S128">
            <v>1.8255999999999999</v>
          </cell>
          <cell r="T128">
            <v>4.4882999999999997</v>
          </cell>
          <cell r="U128">
            <v>2.1244000000000001</v>
          </cell>
          <cell r="V128">
            <v>3.5348000000000002</v>
          </cell>
          <cell r="W128">
            <v>5.8737000000000004</v>
          </cell>
          <cell r="X128">
            <v>2.76E-2</v>
          </cell>
          <cell r="Y128">
            <v>1.0747</v>
          </cell>
          <cell r="Z128" t="str">
            <v xml:space="preserve">                           </v>
          </cell>
        </row>
        <row r="129">
          <cell r="A129">
            <v>37075</v>
          </cell>
          <cell r="B129">
            <v>4.1971999999999996</v>
          </cell>
          <cell r="C129">
            <v>4.181</v>
          </cell>
          <cell r="D129">
            <v>1.8163</v>
          </cell>
          <cell r="E129">
            <v>5.8994</v>
          </cell>
          <cell r="F129">
            <v>0.54159999999999997</v>
          </cell>
          <cell r="G129">
            <v>3.3681999999999999</v>
          </cell>
          <cell r="H129">
            <v>1.6120000000000001</v>
          </cell>
          <cell r="I129">
            <v>2.3321999999999998</v>
          </cell>
          <cell r="J129">
            <v>0.38429999999999997</v>
          </cell>
          <cell r="K129">
            <v>0.44669999999999999</v>
          </cell>
          <cell r="L129">
            <v>0.47710000000000002</v>
          </cell>
          <cell r="M129">
            <v>0.59750000000000003</v>
          </cell>
          <cell r="N129">
            <v>2.7639</v>
          </cell>
          <cell r="O129">
            <v>2.1576</v>
          </cell>
          <cell r="P129">
            <v>0.52090000000000003</v>
          </cell>
          <cell r="Q129">
            <v>0.88060000000000005</v>
          </cell>
          <cell r="R129">
            <v>2.5815999999999999</v>
          </cell>
          <cell r="S129">
            <v>1.8347</v>
          </cell>
          <cell r="T129">
            <v>4.5105000000000004</v>
          </cell>
          <cell r="U129">
            <v>2.1349999999999998</v>
          </cell>
          <cell r="V129">
            <v>3.5524</v>
          </cell>
          <cell r="W129">
            <v>5.8821000000000003</v>
          </cell>
          <cell r="X129">
            <v>2.7699999999999999E-2</v>
          </cell>
          <cell r="Y129">
            <v>1.0591999999999999</v>
          </cell>
          <cell r="Z129" t="str">
            <v xml:space="preserve">                           </v>
          </cell>
        </row>
        <row r="130">
          <cell r="A130">
            <v>37076</v>
          </cell>
          <cell r="B130">
            <v>4.1913</v>
          </cell>
          <cell r="C130">
            <v>4.1820000000000004</v>
          </cell>
          <cell r="D130">
            <v>1.8069999999999999</v>
          </cell>
          <cell r="E130">
            <v>5.8654999999999999</v>
          </cell>
          <cell r="F130">
            <v>0.53879999999999995</v>
          </cell>
          <cell r="G130">
            <v>3.3620999999999999</v>
          </cell>
          <cell r="H130">
            <v>1.6037999999999999</v>
          </cell>
          <cell r="I130">
            <v>2.3262999999999998</v>
          </cell>
          <cell r="J130">
            <v>0.38400000000000001</v>
          </cell>
          <cell r="K130">
            <v>0.44600000000000001</v>
          </cell>
          <cell r="L130">
            <v>0.4748</v>
          </cell>
          <cell r="M130">
            <v>0.59440000000000004</v>
          </cell>
          <cell r="N130">
            <v>2.7671999999999999</v>
          </cell>
          <cell r="O130">
            <v>2.1715</v>
          </cell>
          <cell r="P130">
            <v>0.51880000000000004</v>
          </cell>
          <cell r="Q130">
            <v>0.87609999999999999</v>
          </cell>
          <cell r="R130">
            <v>2.5684</v>
          </cell>
          <cell r="S130">
            <v>1.8252999999999999</v>
          </cell>
          <cell r="T130">
            <v>4.4875999999999996</v>
          </cell>
          <cell r="U130">
            <v>2.1240999999999999</v>
          </cell>
          <cell r="V130">
            <v>3.5341999999999998</v>
          </cell>
          <cell r="W130">
            <v>5.8834999999999997</v>
          </cell>
          <cell r="X130">
            <v>2.7699999999999999E-2</v>
          </cell>
          <cell r="Y130">
            <v>1.0590999999999999</v>
          </cell>
          <cell r="Z130" t="str">
            <v xml:space="preserve">                           </v>
          </cell>
        </row>
        <row r="131">
          <cell r="A131">
            <v>37077</v>
          </cell>
          <cell r="B131">
            <v>4.1932</v>
          </cell>
          <cell r="C131">
            <v>4.1890000000000001</v>
          </cell>
          <cell r="D131">
            <v>1.8027</v>
          </cell>
          <cell r="E131">
            <v>5.8846999999999996</v>
          </cell>
          <cell r="F131">
            <v>0.53749999999999998</v>
          </cell>
          <cell r="G131">
            <v>3.34</v>
          </cell>
          <cell r="H131">
            <v>1.5999000000000001</v>
          </cell>
          <cell r="I131">
            <v>2.3182999999999998</v>
          </cell>
          <cell r="J131">
            <v>0.38250000000000001</v>
          </cell>
          <cell r="K131">
            <v>0.44579999999999997</v>
          </cell>
          <cell r="L131">
            <v>0.47370000000000001</v>
          </cell>
          <cell r="M131">
            <v>0.59299999999999997</v>
          </cell>
          <cell r="N131">
            <v>2.7724000000000002</v>
          </cell>
          <cell r="O131">
            <v>2.1634000000000002</v>
          </cell>
          <cell r="P131">
            <v>0.5141</v>
          </cell>
          <cell r="Q131">
            <v>0.874</v>
          </cell>
          <cell r="R131">
            <v>2.5621999999999998</v>
          </cell>
          <cell r="S131">
            <v>1.8209</v>
          </cell>
          <cell r="T131">
            <v>4.4766000000000004</v>
          </cell>
          <cell r="U131">
            <v>2.1190000000000002</v>
          </cell>
          <cell r="V131">
            <v>3.5257000000000001</v>
          </cell>
          <cell r="W131">
            <v>5.8933999999999997</v>
          </cell>
          <cell r="X131">
            <v>2.7799999999999998E-2</v>
          </cell>
          <cell r="Y131">
            <v>1.0604</v>
          </cell>
          <cell r="Z131" t="str">
            <v xml:space="preserve">                           </v>
          </cell>
        </row>
        <row r="132">
          <cell r="A132">
            <v>37078</v>
          </cell>
          <cell r="B132">
            <v>4.1940999999999997</v>
          </cell>
          <cell r="C132">
            <v>4.1950000000000003</v>
          </cell>
          <cell r="D132">
            <v>1.7988</v>
          </cell>
          <cell r="E132">
            <v>5.8658999999999999</v>
          </cell>
          <cell r="F132">
            <v>0.5363</v>
          </cell>
          <cell r="G132">
            <v>3.3355000000000001</v>
          </cell>
          <cell r="H132">
            <v>1.5965</v>
          </cell>
          <cell r="I132">
            <v>2.3104</v>
          </cell>
          <cell r="J132">
            <v>0.38109999999999999</v>
          </cell>
          <cell r="K132">
            <v>0.44529999999999997</v>
          </cell>
          <cell r="L132">
            <v>0.47249999999999998</v>
          </cell>
          <cell r="M132">
            <v>0.5917</v>
          </cell>
          <cell r="N132">
            <v>2.7717999999999998</v>
          </cell>
          <cell r="O132">
            <v>2.1472000000000002</v>
          </cell>
          <cell r="P132">
            <v>0.5121</v>
          </cell>
          <cell r="Q132">
            <v>0.87209999999999999</v>
          </cell>
          <cell r="R132">
            <v>2.5567000000000002</v>
          </cell>
          <cell r="S132">
            <v>1.8169999999999999</v>
          </cell>
          <cell r="T132">
            <v>4.4669999999999996</v>
          </cell>
          <cell r="U132">
            <v>2.1143999999999998</v>
          </cell>
          <cell r="V132">
            <v>3.5181</v>
          </cell>
          <cell r="W132">
            <v>5.9017999999999997</v>
          </cell>
          <cell r="X132">
            <v>2.7799999999999998E-2</v>
          </cell>
          <cell r="Y132">
            <v>1.0629</v>
          </cell>
          <cell r="Z132" t="str">
            <v xml:space="preserve">                           </v>
          </cell>
        </row>
        <row r="133">
          <cell r="A133">
            <v>37081</v>
          </cell>
          <cell r="B133">
            <v>4.2125000000000004</v>
          </cell>
          <cell r="C133">
            <v>4.2039999999999997</v>
          </cell>
          <cell r="D133">
            <v>1.8179000000000001</v>
          </cell>
          <cell r="E133">
            <v>5.9116999999999997</v>
          </cell>
          <cell r="F133">
            <v>0.54200000000000004</v>
          </cell>
          <cell r="G133">
            <v>3.3485</v>
          </cell>
          <cell r="H133">
            <v>1.6133999999999999</v>
          </cell>
          <cell r="I133">
            <v>2.3384999999999998</v>
          </cell>
          <cell r="J133">
            <v>0.38229999999999997</v>
          </cell>
          <cell r="K133">
            <v>0.44929999999999998</v>
          </cell>
          <cell r="L133">
            <v>0.47770000000000001</v>
          </cell>
          <cell r="M133">
            <v>0.59799999999999998</v>
          </cell>
          <cell r="N133">
            <v>2.7667999999999999</v>
          </cell>
          <cell r="O133">
            <v>2.1265999999999998</v>
          </cell>
          <cell r="P133">
            <v>0.51100000000000001</v>
          </cell>
          <cell r="Q133">
            <v>0.88139999999999996</v>
          </cell>
          <cell r="R133">
            <v>2.5838999999999999</v>
          </cell>
          <cell r="S133">
            <v>1.8363</v>
          </cell>
          <cell r="T133">
            <v>4.5145999999999997</v>
          </cell>
          <cell r="U133">
            <v>2.1368999999999998</v>
          </cell>
          <cell r="V133">
            <v>3.5554999999999999</v>
          </cell>
          <cell r="W133">
            <v>5.9145000000000003</v>
          </cell>
          <cell r="X133">
            <v>2.7900000000000001E-2</v>
          </cell>
          <cell r="Y133">
            <v>1.0631999999999999</v>
          </cell>
          <cell r="Z133" t="str">
            <v xml:space="preserve">                           </v>
          </cell>
        </row>
        <row r="134">
          <cell r="A134">
            <v>37082</v>
          </cell>
          <cell r="B134">
            <v>4.2125000000000004</v>
          </cell>
          <cell r="C134">
            <v>4.194</v>
          </cell>
          <cell r="D134">
            <v>1.8327</v>
          </cell>
          <cell r="E134">
            <v>5.9165000000000001</v>
          </cell>
          <cell r="F134">
            <v>0.5464</v>
          </cell>
          <cell r="G134">
            <v>3.339</v>
          </cell>
          <cell r="H134">
            <v>1.6266</v>
          </cell>
          <cell r="I134">
            <v>2.3515000000000001</v>
          </cell>
          <cell r="J134">
            <v>0.38540000000000002</v>
          </cell>
          <cell r="K134">
            <v>0.45150000000000001</v>
          </cell>
          <cell r="L134">
            <v>0.48149999999999998</v>
          </cell>
          <cell r="M134">
            <v>0.60289999999999999</v>
          </cell>
          <cell r="N134">
            <v>2.7524999999999999</v>
          </cell>
          <cell r="O134">
            <v>2.1475</v>
          </cell>
          <cell r="P134">
            <v>0.51060000000000005</v>
          </cell>
          <cell r="Q134">
            <v>0.88849999999999996</v>
          </cell>
          <cell r="R134">
            <v>2.6049000000000002</v>
          </cell>
          <cell r="S134">
            <v>1.8512</v>
          </cell>
          <cell r="T134">
            <v>4.5513000000000003</v>
          </cell>
          <cell r="U134">
            <v>2.1543000000000001</v>
          </cell>
          <cell r="V134">
            <v>3.5844</v>
          </cell>
          <cell r="W134">
            <v>5.9004000000000003</v>
          </cell>
          <cell r="X134">
            <v>2.7799999999999998E-2</v>
          </cell>
          <cell r="Y134">
            <v>1.0671999999999999</v>
          </cell>
          <cell r="Z134" t="str">
            <v xml:space="preserve">                           </v>
          </cell>
        </row>
        <row r="135">
          <cell r="A135">
            <v>37083</v>
          </cell>
          <cell r="B135">
            <v>4.2279</v>
          </cell>
          <cell r="C135">
            <v>4.2</v>
          </cell>
          <cell r="D135">
            <v>1.8482000000000001</v>
          </cell>
          <cell r="E135">
            <v>5.9486999999999997</v>
          </cell>
          <cell r="F135">
            <v>0.55110000000000003</v>
          </cell>
          <cell r="G135">
            <v>3.3715000000000002</v>
          </cell>
          <cell r="H135">
            <v>1.6403000000000001</v>
          </cell>
          <cell r="I135">
            <v>2.3786999999999998</v>
          </cell>
          <cell r="J135">
            <v>0.38819999999999999</v>
          </cell>
          <cell r="K135">
            <v>0.4526</v>
          </cell>
          <cell r="L135">
            <v>0.48570000000000002</v>
          </cell>
          <cell r="M135">
            <v>0.60799999999999998</v>
          </cell>
          <cell r="N135">
            <v>2.7612999999999999</v>
          </cell>
          <cell r="O135">
            <v>2.1463999999999999</v>
          </cell>
          <cell r="P135">
            <v>0.5071</v>
          </cell>
          <cell r="Q135">
            <v>0.89610000000000001</v>
          </cell>
          <cell r="R135">
            <v>2.6269</v>
          </cell>
          <cell r="S135">
            <v>1.8669</v>
          </cell>
          <cell r="T135">
            <v>4.5899000000000001</v>
          </cell>
          <cell r="U135">
            <v>2.1724999999999999</v>
          </cell>
          <cell r="V135">
            <v>3.6147</v>
          </cell>
          <cell r="W135">
            <v>5.9088000000000003</v>
          </cell>
          <cell r="X135">
            <v>2.7900000000000001E-2</v>
          </cell>
          <cell r="Y135">
            <v>1.0636000000000001</v>
          </cell>
          <cell r="Z135" t="str">
            <v xml:space="preserve">                           </v>
          </cell>
        </row>
        <row r="136">
          <cell r="A136">
            <v>37084</v>
          </cell>
          <cell r="B136">
            <v>4.2172999999999998</v>
          </cell>
          <cell r="C136">
            <v>4.1970000000000001</v>
          </cell>
          <cell r="D136">
            <v>1.8331999999999999</v>
          </cell>
          <cell r="E136">
            <v>5.9047999999999998</v>
          </cell>
          <cell r="F136">
            <v>0.54659999999999997</v>
          </cell>
          <cell r="G136">
            <v>3.3801999999999999</v>
          </cell>
          <cell r="H136">
            <v>1.627</v>
          </cell>
          <cell r="I136">
            <v>2.3652000000000002</v>
          </cell>
          <cell r="J136">
            <v>0.3871</v>
          </cell>
          <cell r="K136">
            <v>0.4501</v>
          </cell>
          <cell r="L136">
            <v>0.48180000000000001</v>
          </cell>
          <cell r="M136">
            <v>0.60299999999999998</v>
          </cell>
          <cell r="N136">
            <v>2.7507999999999999</v>
          </cell>
          <cell r="O136">
            <v>2.1175999999999999</v>
          </cell>
          <cell r="P136">
            <v>0.50690000000000002</v>
          </cell>
          <cell r="Q136">
            <v>0.88880000000000003</v>
          </cell>
          <cell r="R136">
            <v>2.6057000000000001</v>
          </cell>
          <cell r="S136">
            <v>1.8517999999999999</v>
          </cell>
          <cell r="T136">
            <v>4.5526</v>
          </cell>
          <cell r="U136">
            <v>2.1549</v>
          </cell>
          <cell r="V136">
            <v>3.5855000000000001</v>
          </cell>
          <cell r="W136">
            <v>5.9046000000000003</v>
          </cell>
          <cell r="X136">
            <v>2.7799999999999998E-2</v>
          </cell>
          <cell r="Y136">
            <v>1.0630999999999999</v>
          </cell>
          <cell r="Z136" t="str">
            <v xml:space="preserve">                           </v>
          </cell>
        </row>
        <row r="137">
          <cell r="A137">
            <v>37085</v>
          </cell>
          <cell r="B137">
            <v>4.2233000000000001</v>
          </cell>
          <cell r="C137">
            <v>4.2060000000000004</v>
          </cell>
          <cell r="D137">
            <v>1.833</v>
          </cell>
          <cell r="E137">
            <v>5.8913000000000002</v>
          </cell>
          <cell r="F137">
            <v>0.54649999999999999</v>
          </cell>
          <cell r="G137">
            <v>3.3898999999999999</v>
          </cell>
          <cell r="H137">
            <v>1.6268</v>
          </cell>
          <cell r="I137">
            <v>2.3721000000000001</v>
          </cell>
          <cell r="J137">
            <v>0.38829999999999998</v>
          </cell>
          <cell r="K137">
            <v>0.45100000000000001</v>
          </cell>
          <cell r="L137">
            <v>0.48170000000000002</v>
          </cell>
          <cell r="M137">
            <v>0.60299999999999998</v>
          </cell>
          <cell r="N137">
            <v>2.7402000000000002</v>
          </cell>
          <cell r="O137">
            <v>2.1276000000000002</v>
          </cell>
          <cell r="P137">
            <v>0.51</v>
          </cell>
          <cell r="Q137">
            <v>0.88870000000000005</v>
          </cell>
          <cell r="R137">
            <v>2.6053000000000002</v>
          </cell>
          <cell r="S137">
            <v>1.8514999999999999</v>
          </cell>
          <cell r="T137">
            <v>4.5518999999999998</v>
          </cell>
          <cell r="U137">
            <v>2.1545999999999998</v>
          </cell>
          <cell r="V137">
            <v>3.585</v>
          </cell>
          <cell r="W137">
            <v>5.9173</v>
          </cell>
          <cell r="X137">
            <v>2.7799999999999998E-2</v>
          </cell>
          <cell r="Y137">
            <v>1.0657000000000001</v>
          </cell>
          <cell r="Z137" t="str">
            <v xml:space="preserve">                           </v>
          </cell>
        </row>
        <row r="138">
          <cell r="A138">
            <v>37088</v>
          </cell>
          <cell r="B138">
            <v>4.2243000000000004</v>
          </cell>
          <cell r="C138">
            <v>4.2039999999999997</v>
          </cell>
          <cell r="D138">
            <v>1.8428</v>
          </cell>
          <cell r="E138">
            <v>5.8860000000000001</v>
          </cell>
          <cell r="F138">
            <v>0.54949999999999999</v>
          </cell>
          <cell r="G138">
            <v>3.3597999999999999</v>
          </cell>
          <cell r="H138">
            <v>1.6355999999999999</v>
          </cell>
          <cell r="I138">
            <v>2.3822999999999999</v>
          </cell>
          <cell r="J138">
            <v>0.3911</v>
          </cell>
          <cell r="K138">
            <v>0.45190000000000002</v>
          </cell>
          <cell r="L138">
            <v>0.48420000000000002</v>
          </cell>
          <cell r="M138">
            <v>0.60619999999999996</v>
          </cell>
          <cell r="N138">
            <v>2.7286999999999999</v>
          </cell>
          <cell r="O138">
            <v>2.1463999999999999</v>
          </cell>
          <cell r="P138">
            <v>0.50949999999999995</v>
          </cell>
          <cell r="Q138">
            <v>0.89349999999999996</v>
          </cell>
          <cell r="R138">
            <v>2.6193</v>
          </cell>
          <cell r="S138">
            <v>1.8614999999999999</v>
          </cell>
          <cell r="T138">
            <v>4.5765000000000002</v>
          </cell>
          <cell r="U138">
            <v>2.1661999999999999</v>
          </cell>
          <cell r="V138">
            <v>3.6042999999999998</v>
          </cell>
          <cell r="W138">
            <v>5.9145000000000003</v>
          </cell>
          <cell r="X138">
            <v>2.7799999999999998E-2</v>
          </cell>
          <cell r="Y138">
            <v>1.0745</v>
          </cell>
          <cell r="Z138" t="str">
            <v xml:space="preserve">                           </v>
          </cell>
        </row>
        <row r="139">
          <cell r="A139">
            <v>37089</v>
          </cell>
          <cell r="B139">
            <v>4.2253999999999996</v>
          </cell>
          <cell r="C139">
            <v>4.2110000000000003</v>
          </cell>
          <cell r="D139">
            <v>1.8341000000000001</v>
          </cell>
          <cell r="E139">
            <v>5.8958000000000004</v>
          </cell>
          <cell r="F139">
            <v>0.54690000000000005</v>
          </cell>
          <cell r="G139">
            <v>3.3637999999999999</v>
          </cell>
          <cell r="H139">
            <v>1.6277999999999999</v>
          </cell>
          <cell r="I139">
            <v>2.3725000000000001</v>
          </cell>
          <cell r="J139">
            <v>0.3896</v>
          </cell>
          <cell r="K139">
            <v>0.44950000000000001</v>
          </cell>
          <cell r="L139">
            <v>0.4819</v>
          </cell>
          <cell r="M139">
            <v>0.60329999999999995</v>
          </cell>
          <cell r="N139">
            <v>2.7401</v>
          </cell>
          <cell r="O139">
            <v>2.1339000000000001</v>
          </cell>
          <cell r="P139">
            <v>0.51029999999999998</v>
          </cell>
          <cell r="Q139">
            <v>0.88919999999999999</v>
          </cell>
          <cell r="R139">
            <v>2.6069</v>
          </cell>
          <cell r="S139">
            <v>1.8526</v>
          </cell>
          <cell r="T139">
            <v>4.5545999999999998</v>
          </cell>
          <cell r="U139">
            <v>2.1558999999999999</v>
          </cell>
          <cell r="V139">
            <v>3.5871</v>
          </cell>
          <cell r="W139">
            <v>5.9242999999999997</v>
          </cell>
          <cell r="X139">
            <v>2.7799999999999998E-2</v>
          </cell>
          <cell r="Y139">
            <v>1.0714999999999999</v>
          </cell>
          <cell r="Z139" t="str">
            <v xml:space="preserve">                           </v>
          </cell>
        </row>
        <row r="140">
          <cell r="A140">
            <v>37090</v>
          </cell>
          <cell r="B140">
            <v>4.2427000000000001</v>
          </cell>
          <cell r="C140">
            <v>4.2149999999999999</v>
          </cell>
          <cell r="D140">
            <v>1.8592</v>
          </cell>
          <cell r="E140">
            <v>5.9324000000000003</v>
          </cell>
          <cell r="F140">
            <v>0.55430000000000001</v>
          </cell>
          <cell r="G140">
            <v>3.3727999999999998</v>
          </cell>
          <cell r="H140">
            <v>1.6500999999999999</v>
          </cell>
          <cell r="I140">
            <v>2.4201999999999999</v>
          </cell>
          <cell r="J140">
            <v>0.39369999999999999</v>
          </cell>
          <cell r="K140">
            <v>0.45440000000000003</v>
          </cell>
          <cell r="L140">
            <v>0.48830000000000001</v>
          </cell>
          <cell r="M140">
            <v>0.61160000000000003</v>
          </cell>
          <cell r="N140">
            <v>2.7450999999999999</v>
          </cell>
          <cell r="O140">
            <v>2.1524000000000001</v>
          </cell>
          <cell r="P140">
            <v>0.5131</v>
          </cell>
          <cell r="Q140">
            <v>0.90139999999999998</v>
          </cell>
          <cell r="R140">
            <v>2.6425999999999998</v>
          </cell>
          <cell r="S140">
            <v>1.8779999999999999</v>
          </cell>
          <cell r="T140">
            <v>4.6172000000000004</v>
          </cell>
          <cell r="U140">
            <v>2.1854</v>
          </cell>
          <cell r="V140">
            <v>3.6362999999999999</v>
          </cell>
          <cell r="W140">
            <v>5.9298999999999999</v>
          </cell>
          <cell r="X140">
            <v>2.7799999999999998E-2</v>
          </cell>
          <cell r="Y140">
            <v>1.0666</v>
          </cell>
          <cell r="Z140" t="str">
            <v xml:space="preserve">                           </v>
          </cell>
        </row>
        <row r="141">
          <cell r="A141">
            <v>37091</v>
          </cell>
          <cell r="B141">
            <v>4.2474999999999996</v>
          </cell>
          <cell r="C141">
            <v>4.2050000000000001</v>
          </cell>
          <cell r="D141">
            <v>1.8754</v>
          </cell>
          <cell r="E141">
            <v>5.9622999999999999</v>
          </cell>
          <cell r="F141">
            <v>0.55920000000000003</v>
          </cell>
          <cell r="G141">
            <v>3.4037999999999999</v>
          </cell>
          <cell r="H141">
            <v>1.6645000000000001</v>
          </cell>
          <cell r="I141">
            <v>2.4339</v>
          </cell>
          <cell r="J141">
            <v>0.39610000000000001</v>
          </cell>
          <cell r="K141">
            <v>0.45760000000000001</v>
          </cell>
          <cell r="L141">
            <v>0.49259999999999998</v>
          </cell>
          <cell r="M141">
            <v>0.6169</v>
          </cell>
          <cell r="N141">
            <v>2.7282000000000002</v>
          </cell>
          <cell r="O141">
            <v>2.1661999999999999</v>
          </cell>
          <cell r="P141">
            <v>0.50870000000000004</v>
          </cell>
          <cell r="Q141">
            <v>0.9093</v>
          </cell>
          <cell r="R141">
            <v>2.6657000000000002</v>
          </cell>
          <cell r="S141">
            <v>1.8944000000000001</v>
          </cell>
          <cell r="T141">
            <v>4.6571999999999996</v>
          </cell>
          <cell r="U141">
            <v>2.2044999999999999</v>
          </cell>
          <cell r="V141">
            <v>3.6680000000000001</v>
          </cell>
          <cell r="W141">
            <v>5.9158999999999997</v>
          </cell>
          <cell r="X141">
            <v>2.7799999999999998E-2</v>
          </cell>
          <cell r="Y141">
            <v>1.0650999999999999</v>
          </cell>
          <cell r="Z141" t="str">
            <v xml:space="preserve">                           </v>
          </cell>
        </row>
        <row r="142">
          <cell r="A142">
            <v>37092</v>
          </cell>
          <cell r="B142">
            <v>4.2523999999999997</v>
          </cell>
          <cell r="C142">
            <v>4.2050000000000001</v>
          </cell>
        </row>
      </sheetData>
      <sheetData sheetId="1"/>
      <sheetData sheetId="2"/>
      <sheetData sheetId="3" refreshError="1"/>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שקעות ת.י סקטורים"/>
      <sheetName val="השקעות ת.י סקטורים en"/>
      <sheetName val="השקעות בבורסה בת&quot;א  en"/>
      <sheetName val="השקעות בבורסה בת&quot;א "/>
      <sheetName val="השקעות ת.י en"/>
      <sheetName val="השקעות ת&quot;י בחו&quot;ל"/>
      <sheetName val="data"/>
    </sheetNames>
    <sheetDataSet>
      <sheetData sheetId="0"/>
      <sheetData sheetId="1"/>
      <sheetData sheetId="2"/>
      <sheetData sheetId="3"/>
      <sheetData sheetId="4"/>
      <sheetData sheetId="5"/>
      <sheetData sheetId="6">
        <row r="1">
          <cell r="E1">
            <v>40209</v>
          </cell>
          <cell r="F1">
            <v>40237</v>
          </cell>
          <cell r="G1">
            <v>40268</v>
          </cell>
          <cell r="H1">
            <v>40298</v>
          </cell>
          <cell r="I1">
            <v>40329</v>
          </cell>
          <cell r="J1">
            <v>40359</v>
          </cell>
          <cell r="K1">
            <v>40390</v>
          </cell>
          <cell r="L1">
            <v>40421</v>
          </cell>
          <cell r="M1">
            <v>40451</v>
          </cell>
          <cell r="N1">
            <v>40482</v>
          </cell>
          <cell r="O1">
            <v>40512</v>
          </cell>
          <cell r="P1">
            <v>40543</v>
          </cell>
          <cell r="Q1">
            <v>40574</v>
          </cell>
          <cell r="R1">
            <v>40602</v>
          </cell>
          <cell r="S1">
            <v>40633</v>
          </cell>
          <cell r="T1">
            <v>40663</v>
          </cell>
          <cell r="U1">
            <v>40694</v>
          </cell>
          <cell r="V1">
            <v>40724</v>
          </cell>
          <cell r="W1">
            <v>40755</v>
          </cell>
          <cell r="X1">
            <v>40786</v>
          </cell>
          <cell r="Y1">
            <v>40816</v>
          </cell>
          <cell r="Z1">
            <v>40847</v>
          </cell>
          <cell r="AA1">
            <v>40877</v>
          </cell>
          <cell r="AB1">
            <v>40908</v>
          </cell>
          <cell r="AC1">
            <v>40939</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quot;ה לפי חברות (3)"/>
      <sheetName val="תזרים - גישה ישירה"/>
      <sheetName val="גיליון2"/>
      <sheetName val="תקציב מאוחד+סולו"/>
      <sheetName val="מדדים"/>
      <sheetName val="מאזן מאוחד השוואה לרבעון קודם"/>
      <sheetName val="מאזן מאוחד"/>
      <sheetName val="רוו&quot;ה מאוחד  12"/>
      <sheetName val="רוו&quot;ה מאוחד 3"/>
      <sheetName val="רוו&quot;ה סולו 12"/>
      <sheetName val="רוו&quot;ה סולו 3"/>
      <sheetName val="פירוטים לרוו&quot;ה מאוחד 12"/>
      <sheetName val="פירוטים לרוו&quot;ה מאוחד 3"/>
      <sheetName val="ארבעה רבעונים אחרונים"/>
      <sheetName val="פירוטים לרוו&quot;ה מאוחד 3 מול קודם"/>
      <sheetName val="פירוטים לרוו&quot;ה חברה 12 "/>
      <sheetName val="פירוטים לרוו&quot;ה חברה 3"/>
      <sheetName val="2003דוכס "/>
      <sheetName val="נתונים"/>
      <sheetName val="יחסים פיננסים-מאוחד"/>
      <sheetName val="רוו&quot;ה לפי חברות"/>
      <sheetName val="שערי חליפין למצגת (2)"/>
      <sheetName val="N"/>
      <sheetName val="מאזן מאוחד למצגת"/>
      <sheetName val="גיליון1"/>
      <sheetName val="פירוטים לרוו&quot;ה מאוחד 1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HAZERA GENETICS LTD.- SOLO</v>
          </cell>
          <cell r="E1" t="str">
            <v>3 MONTH</v>
          </cell>
        </row>
        <row r="2">
          <cell r="A2" t="str">
            <v>NIS IN THOUSANDS</v>
          </cell>
        </row>
        <row r="3">
          <cell r="K3" t="str">
            <v>Deviation</v>
          </cell>
        </row>
        <row r="4">
          <cell r="C4" t="str">
            <v>BUDGET</v>
          </cell>
          <cell r="D4" t="str">
            <v>3 MONTH ENDED MAR 31</v>
          </cell>
          <cell r="K4" t="str">
            <v>Actual Vs. Budget</v>
          </cell>
          <cell r="L4" t="str">
            <v>Actual 2004 Actual 2003</v>
          </cell>
        </row>
        <row r="5">
          <cell r="C5">
            <v>2004</v>
          </cell>
          <cell r="D5">
            <v>2003</v>
          </cell>
          <cell r="E5">
            <v>2004</v>
          </cell>
        </row>
        <row r="7">
          <cell r="A7" t="str">
            <v>NET SALES</v>
          </cell>
        </row>
        <row r="8">
          <cell r="A8" t="str">
            <v>In Israel</v>
          </cell>
          <cell r="C8">
            <v>10894.015738303875</v>
          </cell>
          <cell r="D8">
            <v>10001.375674644278</v>
          </cell>
          <cell r="E8">
            <v>13146</v>
          </cell>
          <cell r="K8">
            <v>2251.984261696125</v>
          </cell>
          <cell r="L8">
            <v>3144.6243253557222</v>
          </cell>
        </row>
        <row r="9">
          <cell r="A9" t="str">
            <v>Export to subsidiaries</v>
          </cell>
          <cell r="C9">
            <v>16967.104675054434</v>
          </cell>
          <cell r="D9">
            <v>17966.06509295099</v>
          </cell>
          <cell r="E9">
            <v>20165</v>
          </cell>
          <cell r="K9">
            <v>3197.8953249455662</v>
          </cell>
          <cell r="L9">
            <v>2198.9349070490098</v>
          </cell>
        </row>
        <row r="10">
          <cell r="A10" t="str">
            <v>Export</v>
          </cell>
          <cell r="C10">
            <v>22332.044341317633</v>
          </cell>
          <cell r="D10">
            <v>21001.623289538245</v>
          </cell>
          <cell r="E10">
            <v>22724</v>
          </cell>
          <cell r="K10">
            <v>391.95565868236736</v>
          </cell>
          <cell r="L10">
            <v>1722.3767104617546</v>
          </cell>
        </row>
        <row r="11">
          <cell r="C11">
            <v>50193.164754675941</v>
          </cell>
          <cell r="D11">
            <v>48969.06405713351</v>
          </cell>
          <cell r="E11">
            <v>56035</v>
          </cell>
          <cell r="K11">
            <v>5841.8352453240586</v>
          </cell>
          <cell r="L11">
            <v>7065.9359428664866</v>
          </cell>
        </row>
        <row r="13">
          <cell r="A13" t="str">
            <v>COST OF SALES</v>
          </cell>
        </row>
        <row r="14">
          <cell r="A14" t="str">
            <v>Purchase of seeds</v>
          </cell>
          <cell r="C14">
            <v>13047.177500000002</v>
          </cell>
          <cell r="D14">
            <v>13258.905413509241</v>
          </cell>
          <cell r="E14">
            <v>14149</v>
          </cell>
          <cell r="K14">
            <v>1101.8224999999984</v>
          </cell>
          <cell r="L14">
            <v>890.09458649075896</v>
          </cell>
        </row>
        <row r="15">
          <cell r="A15" t="str">
            <v>Payroll and related expenses</v>
          </cell>
          <cell r="C15">
            <v>4880</v>
          </cell>
          <cell r="D15">
            <v>4639.0105217249093</v>
          </cell>
          <cell r="E15">
            <v>5353</v>
          </cell>
          <cell r="K15">
            <v>473</v>
          </cell>
          <cell r="L15">
            <v>713.98947827509073</v>
          </cell>
        </row>
        <row r="16">
          <cell r="A16" t="str">
            <v>Direct expenses</v>
          </cell>
          <cell r="C16">
            <v>4172.8500000000004</v>
          </cell>
          <cell r="D16">
            <v>5234.8288720492828</v>
          </cell>
          <cell r="E16">
            <v>3775</v>
          </cell>
          <cell r="K16">
            <v>-397.85000000000036</v>
          </cell>
          <cell r="L16">
            <v>-1459.8288720492828</v>
          </cell>
        </row>
        <row r="17">
          <cell r="A17" t="str">
            <v>Depreciation</v>
          </cell>
          <cell r="C17">
            <v>622.5</v>
          </cell>
          <cell r="D17">
            <v>776.90039797197835</v>
          </cell>
          <cell r="E17">
            <v>615</v>
          </cell>
          <cell r="K17">
            <v>-7.5</v>
          </cell>
          <cell r="L17">
            <v>-161.90039797197835</v>
          </cell>
        </row>
        <row r="18">
          <cell r="A18" t="str">
            <v>Overheads</v>
          </cell>
          <cell r="C18">
            <v>4010.0916666666699</v>
          </cell>
          <cell r="D18">
            <v>2826.2429264569591</v>
          </cell>
          <cell r="E18">
            <v>4638</v>
          </cell>
          <cell r="K18">
            <v>627.90833333333012</v>
          </cell>
          <cell r="L18">
            <v>1811.7570735430409</v>
          </cell>
        </row>
        <row r="19">
          <cell r="C19">
            <v>26732.619166666675</v>
          </cell>
          <cell r="D19">
            <v>26735.888131712371</v>
          </cell>
          <cell r="E19">
            <v>28530</v>
          </cell>
          <cell r="K19">
            <v>1797.3808333333282</v>
          </cell>
          <cell r="L19">
            <v>1794.1118682876295</v>
          </cell>
        </row>
        <row r="20">
          <cell r="A20" t="str">
            <v>Inventory write-off</v>
          </cell>
          <cell r="C20">
            <v>2600</v>
          </cell>
          <cell r="D20">
            <v>2652.9493539769942</v>
          </cell>
          <cell r="E20">
            <v>3100</v>
          </cell>
          <cell r="K20">
            <v>500</v>
          </cell>
          <cell r="L20">
            <v>447.05064602300581</v>
          </cell>
        </row>
        <row r="21">
          <cell r="A21" t="str">
            <v>Decrease (increase) in inventories of seeds</v>
          </cell>
          <cell r="C21">
            <v>-2322.3037358444299</v>
          </cell>
          <cell r="D21">
            <v>-650.33767649784659</v>
          </cell>
          <cell r="E21">
            <v>-793</v>
          </cell>
          <cell r="K21">
            <v>1529.3037358444299</v>
          </cell>
          <cell r="L21">
            <v>-142.66232350215341</v>
          </cell>
        </row>
        <row r="22">
          <cell r="C22">
            <v>277.69626415557013</v>
          </cell>
          <cell r="D22">
            <v>2002.6116774791476</v>
          </cell>
          <cell r="E22">
            <v>2307</v>
          </cell>
          <cell r="K22">
            <v>2029.3037358444299</v>
          </cell>
          <cell r="L22">
            <v>304.3883225208524</v>
          </cell>
        </row>
        <row r="23">
          <cell r="C23">
            <v>27010.315430822244</v>
          </cell>
          <cell r="D23">
            <v>28738.499809191519</v>
          </cell>
          <cell r="E23">
            <v>30837</v>
          </cell>
          <cell r="K23">
            <v>3826.684569177758</v>
          </cell>
          <cell r="L23">
            <v>2098.5001908084819</v>
          </cell>
        </row>
        <row r="25">
          <cell r="A25" t="str">
            <v>RESEARCH &amp; DEVELOPMENT-net</v>
          </cell>
        </row>
        <row r="26">
          <cell r="A26" t="str">
            <v>Inputs</v>
          </cell>
          <cell r="C26">
            <v>1995</v>
          </cell>
          <cell r="D26">
            <v>2032.7920187537482</v>
          </cell>
          <cell r="E26">
            <v>1292</v>
          </cell>
          <cell r="K26">
            <v>-703</v>
          </cell>
          <cell r="L26">
            <v>-740.79201875374815</v>
          </cell>
        </row>
        <row r="27">
          <cell r="A27" t="str">
            <v>expenses charged to cost of sales</v>
          </cell>
          <cell r="C27">
            <v>-875</v>
          </cell>
          <cell r="D27">
            <v>-932.6699013247561</v>
          </cell>
          <cell r="E27">
            <v>-594</v>
          </cell>
          <cell r="K27">
            <v>281</v>
          </cell>
          <cell r="L27">
            <v>338.6699013247561</v>
          </cell>
        </row>
        <row r="28">
          <cell r="A28" t="str">
            <v>Net inputs</v>
          </cell>
          <cell r="C28">
            <v>1120</v>
          </cell>
          <cell r="D28">
            <v>1100.1221174289922</v>
          </cell>
          <cell r="E28">
            <v>698</v>
          </cell>
          <cell r="K28">
            <v>-422</v>
          </cell>
          <cell r="L28">
            <v>-402.12211742899206</v>
          </cell>
        </row>
        <row r="29">
          <cell r="A29" t="str">
            <v>Payroll and related expenses</v>
          </cell>
          <cell r="C29">
            <v>3603</v>
          </cell>
          <cell r="D29">
            <v>3101.7602355121844</v>
          </cell>
          <cell r="E29">
            <v>3747</v>
          </cell>
          <cell r="K29">
            <v>144</v>
          </cell>
          <cell r="L29">
            <v>645.23976448781559</v>
          </cell>
        </row>
        <row r="30">
          <cell r="A30" t="str">
            <v>Research outsourcing</v>
          </cell>
          <cell r="C30">
            <v>791</v>
          </cell>
          <cell r="D30">
            <v>942.40549528430461</v>
          </cell>
          <cell r="E30">
            <v>602</v>
          </cell>
          <cell r="K30">
            <v>-189</v>
          </cell>
          <cell r="L30">
            <v>-340.40549528430461</v>
          </cell>
        </row>
        <row r="31">
          <cell r="A31" t="str">
            <v>participation - from other parties</v>
          </cell>
          <cell r="C31">
            <v>-519.0625</v>
          </cell>
          <cell r="D31">
            <v>-350.48138254374965</v>
          </cell>
          <cell r="E31">
            <v>-640</v>
          </cell>
          <cell r="K31">
            <v>-120.9375</v>
          </cell>
          <cell r="L31">
            <v>-289.51861745625035</v>
          </cell>
        </row>
        <row r="32">
          <cell r="A32" t="str">
            <v>General expenses</v>
          </cell>
          <cell r="C32">
            <v>1515.0625</v>
          </cell>
          <cell r="D32">
            <v>1381.4807828599467</v>
          </cell>
          <cell r="E32">
            <v>1529</v>
          </cell>
          <cell r="K32">
            <v>13.9375</v>
          </cell>
          <cell r="L32">
            <v>147.51921714005334</v>
          </cell>
        </row>
        <row r="33">
          <cell r="A33" t="str">
            <v>Depreciation</v>
          </cell>
          <cell r="C33">
            <v>327.5</v>
          </cell>
          <cell r="D33">
            <v>426.41901542822876</v>
          </cell>
          <cell r="E33">
            <v>337</v>
          </cell>
          <cell r="K33">
            <v>9.5</v>
          </cell>
          <cell r="L33">
            <v>-89.419015428228761</v>
          </cell>
        </row>
        <row r="34">
          <cell r="A34" t="str">
            <v>Participation from the Chief Scientist</v>
          </cell>
          <cell r="C34">
            <v>-637.5</v>
          </cell>
          <cell r="D34">
            <v>-798.3187046829853</v>
          </cell>
          <cell r="E34">
            <v>-283</v>
          </cell>
          <cell r="K34">
            <v>354.5</v>
          </cell>
          <cell r="L34">
            <v>515.3187046829853</v>
          </cell>
        </row>
        <row r="35">
          <cell r="C35">
            <v>6200</v>
          </cell>
          <cell r="D35">
            <v>5803.3875592869217</v>
          </cell>
          <cell r="E35">
            <v>5990</v>
          </cell>
          <cell r="K35">
            <v>-210</v>
          </cell>
          <cell r="L35">
            <v>186.61244071307846</v>
          </cell>
        </row>
        <row r="37">
          <cell r="A37" t="str">
            <v>SALES &amp; MARKETING</v>
          </cell>
          <cell r="E37">
            <v>1655</v>
          </cell>
        </row>
        <row r="38">
          <cell r="A38" t="str">
            <v>Payroll and related expenses</v>
          </cell>
          <cell r="C38">
            <v>2414</v>
          </cell>
          <cell r="D38">
            <v>1844.89505533446</v>
          </cell>
          <cell r="E38">
            <v>2382</v>
          </cell>
          <cell r="K38">
            <v>-32</v>
          </cell>
          <cell r="L38">
            <v>537.10494466553996</v>
          </cell>
        </row>
        <row r="39">
          <cell r="A39" t="str">
            <v>Royalties</v>
          </cell>
          <cell r="C39">
            <v>1450</v>
          </cell>
          <cell r="D39">
            <v>1307.4902687673771</v>
          </cell>
          <cell r="E39">
            <v>1938</v>
          </cell>
          <cell r="K39">
            <v>488</v>
          </cell>
          <cell r="L39">
            <v>630.50973123262293</v>
          </cell>
        </row>
        <row r="40">
          <cell r="A40" t="str">
            <v>Commissions to agents</v>
          </cell>
          <cell r="C40">
            <v>120</v>
          </cell>
          <cell r="D40">
            <v>1455.471296952516</v>
          </cell>
          <cell r="E40">
            <v>193</v>
          </cell>
          <cell r="K40">
            <v>73</v>
          </cell>
          <cell r="L40">
            <v>-1262.471296952516</v>
          </cell>
        </row>
        <row r="41">
          <cell r="A41" t="str">
            <v>transportation and storage</v>
          </cell>
          <cell r="C41">
            <v>575</v>
          </cell>
          <cell r="D41">
            <v>574.40004361336753</v>
          </cell>
          <cell r="E41">
            <v>468</v>
          </cell>
          <cell r="K41">
            <v>-107</v>
          </cell>
          <cell r="L41">
            <v>-106.40004361336753</v>
          </cell>
        </row>
        <row r="42">
          <cell r="A42" t="str">
            <v>Depreciation</v>
          </cell>
          <cell r="C42">
            <v>50</v>
          </cell>
          <cell r="D42">
            <v>63.28136073706591</v>
          </cell>
          <cell r="E42">
            <v>47</v>
          </cell>
          <cell r="K42">
            <v>-3</v>
          </cell>
          <cell r="L42">
            <v>-16.28136073706591</v>
          </cell>
        </row>
        <row r="43">
          <cell r="A43" t="str">
            <v>Participations in subsidiaries expenses</v>
          </cell>
          <cell r="C43">
            <v>122.375</v>
          </cell>
          <cell r="D43">
            <v>375.79392683857606</v>
          </cell>
          <cell r="E43">
            <v>-424</v>
          </cell>
          <cell r="K43">
            <v>-546.375</v>
          </cell>
          <cell r="L43">
            <v>-799.793926838576</v>
          </cell>
        </row>
        <row r="44">
          <cell r="A44" t="str">
            <v>Representatives abroad</v>
          </cell>
          <cell r="C44">
            <v>1070.2249999999999</v>
          </cell>
          <cell r="D44">
            <v>1120.5668647440441</v>
          </cell>
          <cell r="E44">
            <v>1361</v>
          </cell>
          <cell r="K44">
            <v>290.77500000000009</v>
          </cell>
          <cell r="L44">
            <v>240.4331352559559</v>
          </cell>
        </row>
        <row r="45">
          <cell r="A45" t="str">
            <v>Traveling</v>
          </cell>
          <cell r="C45">
            <v>435</v>
          </cell>
          <cell r="D45">
            <v>406.94782750913157</v>
          </cell>
          <cell r="E45">
            <v>261</v>
          </cell>
          <cell r="K45">
            <v>-174</v>
          </cell>
          <cell r="L45">
            <v>-145.94782750913157</v>
          </cell>
        </row>
        <row r="46">
          <cell r="A46" t="str">
            <v>Advertising</v>
          </cell>
          <cell r="C46">
            <v>261.5</v>
          </cell>
          <cell r="D46">
            <v>186.92340402333315</v>
          </cell>
          <cell r="E46">
            <v>220</v>
          </cell>
          <cell r="K46">
            <v>-41.5</v>
          </cell>
          <cell r="L46">
            <v>33.076595976666852</v>
          </cell>
        </row>
        <row r="47">
          <cell r="A47" t="str">
            <v>Other</v>
          </cell>
          <cell r="C47">
            <v>1323.0170000000001</v>
          </cell>
          <cell r="D47">
            <v>1086.4922858856241</v>
          </cell>
          <cell r="E47">
            <v>1240</v>
          </cell>
          <cell r="K47">
            <v>-83.017000000000053</v>
          </cell>
          <cell r="L47">
            <v>153.50771411437586</v>
          </cell>
        </row>
        <row r="48">
          <cell r="C48">
            <v>7821.1170000000002</v>
          </cell>
          <cell r="D48">
            <v>8422.2623344054955</v>
          </cell>
          <cell r="E48">
            <v>7686</v>
          </cell>
          <cell r="K48">
            <v>-135.11699999999996</v>
          </cell>
          <cell r="L48">
            <v>-736.26233440549549</v>
          </cell>
        </row>
        <row r="50">
          <cell r="A50" t="str">
            <v>GENERAL &amp; ADMINISTRATIVE</v>
          </cell>
          <cell r="E50">
            <v>19</v>
          </cell>
        </row>
        <row r="51">
          <cell r="A51" t="str">
            <v>Payroll and related expenses</v>
          </cell>
          <cell r="C51">
            <v>3082.5</v>
          </cell>
          <cell r="D51">
            <v>3388.9602573188686</v>
          </cell>
          <cell r="E51">
            <v>2732</v>
          </cell>
          <cell r="K51">
            <v>-350.5</v>
          </cell>
          <cell r="L51">
            <v>-656.96025731886857</v>
          </cell>
        </row>
        <row r="52">
          <cell r="A52" t="str">
            <v>Professional fees</v>
          </cell>
          <cell r="C52">
            <v>1763.625</v>
          </cell>
          <cell r="D52">
            <v>1820.5560704355887</v>
          </cell>
          <cell r="E52">
            <v>2280</v>
          </cell>
          <cell r="K52">
            <v>516.375</v>
          </cell>
          <cell r="L52">
            <v>459.44392956441129</v>
          </cell>
        </row>
        <row r="53">
          <cell r="A53" t="str">
            <v>Allowance for doubtful accounts &amp; bad debts</v>
          </cell>
          <cell r="C53">
            <v>150</v>
          </cell>
          <cell r="D53">
            <v>-7.7884751676388815</v>
          </cell>
          <cell r="E53">
            <v>1462</v>
          </cell>
          <cell r="K53">
            <v>1312</v>
          </cell>
          <cell r="L53">
            <v>1469.7884751676388</v>
          </cell>
        </row>
        <row r="54">
          <cell r="A54" t="str">
            <v>Depreciation and amortization</v>
          </cell>
          <cell r="C54">
            <v>505</v>
          </cell>
          <cell r="D54">
            <v>504.30376710461758</v>
          </cell>
          <cell r="E54">
            <v>498</v>
          </cell>
          <cell r="K54">
            <v>-7</v>
          </cell>
          <cell r="L54">
            <v>-6.3037671046175774</v>
          </cell>
        </row>
        <row r="55">
          <cell r="A55" t="str">
            <v>Management fees</v>
          </cell>
          <cell r="C55">
            <v>688.25</v>
          </cell>
          <cell r="D55">
            <v>404.02714932126702</v>
          </cell>
          <cell r="E55">
            <v>739</v>
          </cell>
          <cell r="K55">
            <v>50.75</v>
          </cell>
          <cell r="L55">
            <v>334.97285067873298</v>
          </cell>
        </row>
        <row r="56">
          <cell r="A56" t="str">
            <v>Other</v>
          </cell>
          <cell r="C56">
            <v>1683.135</v>
          </cell>
          <cell r="D56">
            <v>1137.1438150793219</v>
          </cell>
          <cell r="E56">
            <v>1681</v>
          </cell>
          <cell r="K56">
            <v>-2.1349999999999909</v>
          </cell>
          <cell r="L56">
            <v>543.85618492067806</v>
          </cell>
        </row>
        <row r="57">
          <cell r="C57">
            <v>7872.51</v>
          </cell>
          <cell r="D57">
            <v>7247.2025840920242</v>
          </cell>
          <cell r="E57">
            <v>9392</v>
          </cell>
          <cell r="K57">
            <v>1519.49</v>
          </cell>
          <cell r="L57">
            <v>2144.7974159079749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bs goods"/>
      <sheetName val="תרשים1"/>
      <sheetName val="BU INV TENDENCY"/>
      <sheetName val="HAG financial exp"/>
      <sheetName val="NIZ Financial result"/>
      <sheetName val="Opex"/>
      <sheetName val="sales by brand"/>
      <sheetName val="stock Tendency"/>
      <sheetName val="Stock1"/>
      <sheetName val="KPI"/>
      <sheetName val="BU Highlights"/>
      <sheetName val="BU P&amp;L"/>
      <sheetName val="HAG P&amp;L"/>
      <sheetName val="NIZ P&amp;L"/>
      <sheetName val="HAG P&amp;L EUR"/>
      <sheetName val="NIZ Opex"/>
      <sheetName val="BU P&amp;L OPEX"/>
      <sheetName val="HAG P&amp;L - with Hedging"/>
      <sheetName val="WC BU"/>
      <sheetName val="WC NIZ "/>
      <sheetName val="WC HAG"/>
      <sheetName val="Balance sheet BU"/>
      <sheetName val="Balance sheet NIZ"/>
      <sheetName val="Balance sheet HAG"/>
      <sheetName val="CF BU"/>
      <sheetName val="CF NIZ"/>
      <sheetName val="CF HAG"/>
      <sheetName val="GP Analysis"/>
      <sheetName val="HAG cash flow workingsheet"/>
      <sheetName val="NIZ cash flow workingsheet"/>
      <sheetName val="NIZ EQUISITION"/>
      <sheetName val="HAG reduced Opex_sales"/>
      <sheetName val="BU Currencies"/>
      <sheetName val="HAG Currencies"/>
      <sheetName val="BU Sales by CBU"/>
      <sheetName val="BU Sales by Species"/>
      <sheetName val="BU Sales by brand"/>
      <sheetName val="HAG BRAND"/>
      <sheetName val="BU sales by region"/>
      <sheetName val="BU Opex_sales"/>
      <sheetName val="BU Staff-payroll "/>
      <sheetName val="HAG Staff-payroll "/>
      <sheetName val="BU Staff-payroll  (2)"/>
      <sheetName val="BU CAPEX"/>
      <sheetName val="HAG CAPEX"/>
      <sheetName val="HAG P&amp;L EUR h2"/>
      <sheetName val="HAG P&amp;L h2"/>
      <sheetName val="NIZ CAPEX"/>
      <sheetName val="BU Sales by currencies"/>
      <sheetName val="NIZ Sales by currencies"/>
      <sheetName val="HAG Sales by currencies in ILS"/>
      <sheetName val="HAG Sales by Species"/>
      <sheetName val="HAG sales by region"/>
      <sheetName val="HAG Opex_sales"/>
      <sheetName val="NIZ Opex_sales"/>
      <sheetName val="expenses"/>
      <sheetName val="NIZ Stock1"/>
      <sheetName val="NIZ stock aeging"/>
      <sheetName val="NIZ gross stock by species"/>
      <sheetName val="NIZ Discards"/>
    </sheetNames>
    <sheetDataSet>
      <sheetData sheetId="0"/>
      <sheetData sheetId="1"/>
      <sheetData sheetId="2"/>
      <sheetData sheetId="3"/>
      <sheetData sheetId="4"/>
      <sheetData sheetId="5"/>
      <sheetData sheetId="6"/>
      <sheetData sheetId="7"/>
      <sheetData sheetId="8"/>
      <sheetData sheetId="9"/>
      <sheetData sheetId="10"/>
      <sheetData sheetId="11">
        <row r="25">
          <cell r="C25">
            <v>-4155.2535113330114</v>
          </cell>
        </row>
      </sheetData>
      <sheetData sheetId="12"/>
      <sheetData sheetId="13"/>
      <sheetData sheetId="14"/>
      <sheetData sheetId="15"/>
      <sheetData sheetId="16"/>
      <sheetData sheetId="17"/>
      <sheetData sheetId="18"/>
      <sheetData sheetId="19"/>
      <sheetData sheetId="20"/>
      <sheetData sheetId="21"/>
      <sheetData sheetId="22">
        <row r="5">
          <cell r="D5">
            <v>12.836659130189469</v>
          </cell>
        </row>
      </sheetData>
      <sheetData sheetId="23"/>
      <sheetData sheetId="24"/>
      <sheetData sheetId="25"/>
      <sheetData sheetId="26"/>
      <sheetData sheetId="27"/>
      <sheetData sheetId="28">
        <row r="40">
          <cell r="I40">
            <v>0</v>
          </cell>
        </row>
      </sheetData>
      <sheetData sheetId="29">
        <row r="62">
          <cell r="N62">
            <v>0</v>
          </cell>
        </row>
      </sheetData>
      <sheetData sheetId="30"/>
      <sheetData sheetId="31"/>
      <sheetData sheetId="32">
        <row r="5">
          <cell r="E5">
            <v>4.75</v>
          </cell>
        </row>
      </sheetData>
      <sheetData sheetId="33">
        <row r="4">
          <cell r="E4">
            <v>5.2580041666666668</v>
          </cell>
        </row>
        <row r="7">
          <cell r="E7">
            <v>4.9005999999999998</v>
          </cell>
        </row>
        <row r="18">
          <cell r="E18">
            <v>5.5098000000000003</v>
          </cell>
          <cell r="F18">
            <v>4.9873000000000003</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 Highlights"/>
      <sheetName val="HAG P&amp;L"/>
      <sheetName val="HAG P&amp;L EUR"/>
      <sheetName val="NIZ P&amp;L"/>
      <sheetName val="WC BU"/>
      <sheetName val="WC NIZ "/>
      <sheetName val="WC HAG"/>
      <sheetName val="Balance sheet BU"/>
      <sheetName val="Balance sheet NIZ"/>
      <sheetName val="Balance sheet HAG"/>
      <sheetName val="CF BU"/>
      <sheetName val="CF NIZ"/>
      <sheetName val="CF HAG"/>
      <sheetName val="HAG cash flow workingsheet"/>
      <sheetName val="NIZ cash flow workingsheet"/>
      <sheetName val="NIZ EQUISITION"/>
      <sheetName val="HAG reduced Opex_sales"/>
      <sheetName val="BU P&amp;L"/>
      <sheetName val="BU Currencies"/>
      <sheetName val="BU Sales by CBU"/>
      <sheetName val="BU Sales by brand"/>
      <sheetName val="HAG BRAND"/>
      <sheetName val="BU Sales by Species"/>
      <sheetName val="BU sales by region"/>
      <sheetName val="BU Opex_sales"/>
      <sheetName val="BU Staff-payroll "/>
      <sheetName val="HAG Staff-payroll "/>
      <sheetName val="BU Staff-payroll  (2)"/>
      <sheetName val="BU CAPEX"/>
      <sheetName val="HAG CAPEX"/>
      <sheetName val="HAG P&amp;L EUR h2"/>
      <sheetName val="HAG P&amp;L h2"/>
      <sheetName val="NIZ CAPEX"/>
      <sheetName val="HAG Currencies"/>
      <sheetName val="HAG Sales by currencies"/>
      <sheetName val="HAG Sales by Species"/>
      <sheetName val="HAG sales by region"/>
      <sheetName val="HAG Opex_sales"/>
      <sheetName val="NIZ Opex_sales"/>
      <sheetName val="expenses"/>
      <sheetName val="NIZ Stock1"/>
      <sheetName val="NIZ stock aeging"/>
      <sheetName val="NIZ gross stock by species"/>
      <sheetName val="NIZ Discards"/>
    </sheetNames>
    <sheetDataSet>
      <sheetData sheetId="0"/>
      <sheetData sheetId="1"/>
      <sheetData sheetId="2"/>
      <sheetData sheetId="3"/>
      <sheetData sheetId="4"/>
      <sheetData sheetId="5"/>
      <sheetData sheetId="6"/>
      <sheetData sheetId="7"/>
      <sheetData sheetId="8"/>
      <sheetData sheetId="9"/>
      <sheetData sheetId="10"/>
      <sheetData sheetId="11">
        <row r="6">
          <cell r="F6">
            <v>272.96473848627147</v>
          </cell>
        </row>
      </sheetData>
      <sheetData sheetId="12">
        <row r="6">
          <cell r="F6">
            <v>33730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E7">
            <v>5.2580041666666668</v>
          </cell>
        </row>
      </sheetData>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2"/>
      <sheetName val="לוח עסקות המרה"/>
      <sheetName val="Macro1"/>
    </sheetNames>
    <sheetDataSet>
      <sheetData sheetId="0" refreshError="1"/>
      <sheetData sheetId="1" refreshError="1"/>
      <sheetData sheetId="2" refreshError="1"/>
      <sheetData sheetId="3">
        <row r="1">
          <cell r="A1" t="str">
            <v>Macro10</v>
          </cell>
        </row>
        <row r="8">
          <cell r="A8" t="str">
            <v>Macro11</v>
          </cell>
        </row>
        <row r="15">
          <cell r="A15" t="str">
            <v>Macro12</v>
          </cell>
        </row>
        <row r="45">
          <cell r="A45" t="str">
            <v>Macro2</v>
          </cell>
        </row>
        <row r="52">
          <cell r="A52" t="str">
            <v>Macro3</v>
          </cell>
        </row>
        <row r="59">
          <cell r="A59" t="str">
            <v>Macro4</v>
          </cell>
        </row>
        <row r="66">
          <cell r="A66" t="str">
            <v>Macro5</v>
          </cell>
        </row>
        <row r="73">
          <cell r="A73" t="str">
            <v>Macro6</v>
          </cell>
        </row>
        <row r="80">
          <cell r="A80" t="str">
            <v>Macro7</v>
          </cell>
        </row>
        <row r="87">
          <cell r="A87" t="str">
            <v>Macro8</v>
          </cell>
        </row>
        <row r="94">
          <cell r="A94" t="str">
            <v>Macro9</v>
          </cell>
        </row>
        <row r="105">
          <cell r="A105" t="str">
            <v>Macro1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fan_opt"/>
      <sheetName val="mafan_opt_n"/>
      <sheetName val="סת&quot;ג- שבועית"/>
      <sheetName val="part1 (3)"/>
      <sheetName val="the data"/>
      <sheetName val="QueryDef"/>
      <sheetName val="results"/>
      <sheetName val="outliersMafan"/>
      <sheetName val="errorMafan"/>
      <sheetName val="libid"/>
      <sheetName val="libid_euro"/>
      <sheetName val="makam"/>
    </sheetNames>
    <sheetDataSet>
      <sheetData sheetId="0">
        <row r="1">
          <cell r="A1" t="str">
            <v>DATE_SIYUM-DATE_ISKA</v>
          </cell>
        </row>
      </sheetData>
      <sheetData sheetId="1">
        <row r="1">
          <cell r="A1" t="str">
            <v>DATE_SIYUM-DATE_ISKA</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יליון 1"/>
      <sheetName val="Macro1"/>
      <sheetName val="Sheet1"/>
    </sheetNames>
    <sheetDataSet>
      <sheetData sheetId="0"/>
      <sheetData sheetId="1">
        <row r="51">
          <cell r="A51" t="b">
            <v>1</v>
          </cell>
        </row>
      </sheetData>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fan_opt"/>
      <sheetName val="נתונים לדיאגרמה -3"/>
      <sheetName val="דיאגרמה -גבוה-נמוך "/>
      <sheetName val="נתונים לדיאגרמה -גבוה-נמוך "/>
      <sheetName val="גיליון1"/>
      <sheetName val="גיליון2"/>
      <sheetName val="גיליון3"/>
      <sheetName val="QueryDef"/>
      <sheetName val="results"/>
      <sheetName val="outliersMafan"/>
      <sheetName val="errorMafan"/>
      <sheetName val="libid"/>
      <sheetName val="makam"/>
      <sheetName val="ממוצע סת&quot;ג"/>
      <sheetName val="mafan_opt_n"/>
    </sheetNames>
    <sheetDataSet>
      <sheetData sheetId="0">
        <row r="1">
          <cell r="A1" t="str">
            <v>DATE_SIYUM-DATE_ISKA</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Input"/>
      <sheetName val="IS with %"/>
      <sheetName val="BS"/>
      <sheetName val="Assumptions"/>
      <sheetName val="שינוי ברו&quot;ה לאחר הנפקה"/>
      <sheetName val="Total Effects on P&amp;L"/>
      <sheetName val="Adj sum -%"/>
      <sheetName val="Working Capital"/>
      <sheetName val="Interest"/>
      <sheetName val="Adj mkt inv"/>
      <sheetName val="Adj business devl inv"/>
      <sheetName val="Adj seed tech inv"/>
      <sheetName val="Adj Others"/>
      <sheetName val="Adj Vilmorin effect"/>
      <sheetName val="IPO Investments-YR"/>
      <sheetName val="IPO Investments-QTR"/>
      <sheetName val="USES OF CASH(old)"/>
      <sheetName val="adj-ivc(old)"/>
      <sheetName val="Matrix-IVC(old)"/>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מכון ברורים-גד''ש"/>
      <sheetName val="מכון חיפה-גד''ש"/>
      <sheetName val="מפקחים וניהול פלחה"/>
      <sheetName val="מכון זרעי יסוד"/>
      <sheetName val="מכון הירקות"/>
      <sheetName val="מפקחים ומנהל ירקות"/>
      <sheetName val="מכון הפקה יזרעם"/>
      <sheetName val="מכון הפקה ברורים"/>
      <sheetName val="יצור זרעי ירקות בחו''ל"/>
      <sheetName val="מחלקת מושאלים"/>
      <sheetName val="בקרת איכות"/>
      <sheetName val="כלליות הטיפוח"/>
      <sheetName val="טיפוח במכוני מחקר"/>
      <sheetName val="סה&quot;כ אגף הטיפוח"/>
      <sheetName val="טפוח - מסלולים"/>
      <sheetName val="שיווק"/>
      <sheetName val="מנהל וכלליות"/>
      <sheetName val="חיוב - זיכוי מול חב' חוות"/>
      <sheetName val="מערכות מידע"/>
      <sheetName val="כספים"/>
      <sheetName val="חברי הנהלה"/>
      <sheetName val="איכות והדרכה"/>
      <sheetName val="אדמיניסטרציה"/>
      <sheetName val="פלחה מקומי"/>
      <sheetName val="פלחה יצוא"/>
      <sheetName val="סה&quot;כ מכירות פלחה "/>
      <sheetName val="פלחה - ח''ג"/>
      <sheetName val="פלחה - עלות ראשונית"/>
      <sheetName val="ירקות מקומי"/>
      <sheetName val="ירקות יצוא"/>
      <sheetName val="סה&quot;כ מכירות ירקות "/>
      <sheetName val="ירקות לפי זנים"/>
      <sheetName val="ירקות - ח''ג"/>
      <sheetName val=" מרווח ראשוני ירקות "/>
      <sheetName val=" מרווח ראשוני ירקות - %100 "/>
      <sheetName val="ירקות - עלות ראשונית"/>
      <sheetName val="ירקות - מלאי"/>
      <sheetName val="ירקות-כמויות"/>
      <sheetName val="ירקות- שינויי מלאי 96"/>
      <sheetName val="הכנסות חוץ מכונים"/>
      <sheetName val="הנחות תקציב"/>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עוד"/>
      <sheetName val="3.99"/>
      <sheetName val="6.99"/>
      <sheetName val="9.99"/>
      <sheetName val="12.99"/>
      <sheetName val="XPQUERYDOC_0"/>
      <sheetName val="XPQUERYDOC_0-2"/>
      <sheetName val="XPQUERYDOC_0-3"/>
      <sheetName val="עבודה"/>
      <sheetName val="3.00"/>
      <sheetName val="XPQUERYDOC_1"/>
      <sheetName val="XPQUERYDOC_1-2"/>
      <sheetName val="XPQUERYDOC_1-3"/>
      <sheetName val="XPQUERYDOC_2"/>
      <sheetName val="XPQUERYDOC_2-2"/>
      <sheetName val="XPQUERYDOC_2-3"/>
      <sheetName val="עבודה1"/>
      <sheetName val="6.00"/>
      <sheetName val="XPQUERYDOC_5"/>
      <sheetName val="XPQUERYDOC_5-2"/>
      <sheetName val="XPQUERYDOC_5-3"/>
      <sheetName val="עבודה9"/>
      <sheetName val="9.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עוד"/>
      <sheetName val="3.99"/>
      <sheetName val="6.99"/>
      <sheetName val="9.99"/>
      <sheetName val="12.99"/>
      <sheetName val="3.00"/>
      <sheetName val="6.00"/>
      <sheetName val="9.00"/>
    </sheetNames>
    <sheetDataSet>
      <sheetData sheetId="0"/>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99"/>
      <sheetName val="תיעוד"/>
      <sheetName val="3.99"/>
      <sheetName val="6.99"/>
      <sheetName val="9.99"/>
      <sheetName val="3.00"/>
      <sheetName val="3.00 (2)"/>
      <sheetName val=" 1"/>
      <sheetName val="6.00"/>
      <sheetName val="9.00"/>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l Mnth 2000"/>
      <sheetName val="ex-Made"/>
      <sheetName val="Variance Tables"/>
      <sheetName val="Presentation"/>
    </sheetNames>
    <sheetDataSet>
      <sheetData sheetId="0"/>
      <sheetData sheetId="1"/>
      <sheetData sheetId="2">
        <row r="1">
          <cell r="C1">
            <v>37560</v>
          </cell>
        </row>
        <row r="2">
          <cell r="B2" t="str">
            <v>ALL BRANDS</v>
          </cell>
          <cell r="D2" t="str">
            <v>VARIANCE - FISCAL '03 BUDGET  and  YEAR-END ESTIMATE</v>
          </cell>
        </row>
        <row r="3">
          <cell r="B3" t="str">
            <v>CONVERTED TO  EURO</v>
          </cell>
          <cell r="D3" t="str">
            <v>NL</v>
          </cell>
          <cell r="E3" t="str">
            <v>BGM</v>
          </cell>
          <cell r="F3" t="str">
            <v>IND</v>
          </cell>
          <cell r="G3" t="str">
            <v>UK</v>
          </cell>
          <cell r="H3" t="str">
            <v>GM</v>
          </cell>
          <cell r="I3" t="str">
            <v>POL</v>
          </cell>
          <cell r="J3" t="str">
            <v>FR</v>
          </cell>
          <cell r="K3" t="str">
            <v>IT</v>
          </cell>
          <cell r="L3" t="str">
            <v>SP</v>
          </cell>
          <cell r="M3" t="str">
            <v>USA</v>
          </cell>
          <cell r="N3" t="str">
            <v>EXP</v>
          </cell>
          <cell r="O3" t="str">
            <v>OTHERS</v>
          </cell>
          <cell r="P3" t="str">
            <v>TOTAL</v>
          </cell>
        </row>
        <row r="5">
          <cell r="C5" t="str">
            <v>Broccoli</v>
          </cell>
          <cell r="D5">
            <v>0</v>
          </cell>
          <cell r="E5">
            <v>-140</v>
          </cell>
          <cell r="F5">
            <v>0</v>
          </cell>
          <cell r="G5">
            <v>634.91999999999996</v>
          </cell>
          <cell r="H5">
            <v>0</v>
          </cell>
          <cell r="I5">
            <v>0</v>
          </cell>
          <cell r="J5">
            <v>0</v>
          </cell>
          <cell r="K5">
            <v>0</v>
          </cell>
          <cell r="L5">
            <v>0</v>
          </cell>
          <cell r="M5">
            <v>0</v>
          </cell>
          <cell r="N5">
            <v>0</v>
          </cell>
          <cell r="O5">
            <v>0</v>
          </cell>
          <cell r="P5">
            <v>494.91999999999996</v>
          </cell>
        </row>
        <row r="6">
          <cell r="C6" t="str">
            <v>Brussels Sprouts</v>
          </cell>
          <cell r="D6">
            <v>300</v>
          </cell>
          <cell r="E6">
            <v>-5000</v>
          </cell>
          <cell r="F6">
            <v>0</v>
          </cell>
          <cell r="G6">
            <v>0</v>
          </cell>
          <cell r="H6">
            <v>0</v>
          </cell>
          <cell r="I6">
            <v>0</v>
          </cell>
          <cell r="J6">
            <v>1000</v>
          </cell>
          <cell r="K6">
            <v>0</v>
          </cell>
          <cell r="L6">
            <v>0</v>
          </cell>
          <cell r="M6">
            <v>0</v>
          </cell>
          <cell r="N6">
            <v>0</v>
          </cell>
          <cell r="O6">
            <v>0</v>
          </cell>
          <cell r="P6">
            <v>-3700</v>
          </cell>
        </row>
        <row r="7">
          <cell r="C7" t="str">
            <v>Cabbage - white</v>
          </cell>
          <cell r="D7">
            <v>-1800</v>
          </cell>
          <cell r="E7">
            <v>-200</v>
          </cell>
          <cell r="F7">
            <v>0</v>
          </cell>
          <cell r="G7">
            <v>0</v>
          </cell>
          <cell r="H7">
            <v>0</v>
          </cell>
          <cell r="I7">
            <v>0</v>
          </cell>
          <cell r="J7">
            <v>0</v>
          </cell>
          <cell r="K7">
            <v>-1000</v>
          </cell>
          <cell r="L7">
            <v>5000</v>
          </cell>
          <cell r="M7">
            <v>0</v>
          </cell>
          <cell r="N7">
            <v>0</v>
          </cell>
          <cell r="O7">
            <v>0</v>
          </cell>
          <cell r="P7">
            <v>2000</v>
          </cell>
        </row>
        <row r="8">
          <cell r="C8" t="str">
            <v>Cabbage - pointed</v>
          </cell>
          <cell r="D8">
            <v>400</v>
          </cell>
          <cell r="E8">
            <v>-200</v>
          </cell>
          <cell r="F8">
            <v>0</v>
          </cell>
          <cell r="G8">
            <v>-730.15800000000002</v>
          </cell>
          <cell r="H8">
            <v>0</v>
          </cell>
          <cell r="I8">
            <v>0</v>
          </cell>
          <cell r="J8">
            <v>-2700</v>
          </cell>
          <cell r="K8">
            <v>-1700</v>
          </cell>
          <cell r="L8">
            <v>-2000</v>
          </cell>
          <cell r="M8">
            <v>500</v>
          </cell>
          <cell r="N8">
            <v>0</v>
          </cell>
          <cell r="O8">
            <v>0</v>
          </cell>
          <cell r="P8">
            <v>-6430.1579999999994</v>
          </cell>
        </row>
        <row r="9">
          <cell r="C9" t="str">
            <v>Cabbage - red</v>
          </cell>
          <cell r="D9">
            <v>-300</v>
          </cell>
          <cell r="E9">
            <v>-1960</v>
          </cell>
          <cell r="F9">
            <v>53</v>
          </cell>
          <cell r="G9">
            <v>777.77699999999993</v>
          </cell>
          <cell r="H9">
            <v>0</v>
          </cell>
          <cell r="I9">
            <v>0</v>
          </cell>
          <cell r="J9">
            <v>-400</v>
          </cell>
          <cell r="K9">
            <v>-200</v>
          </cell>
          <cell r="L9">
            <v>-200</v>
          </cell>
          <cell r="M9">
            <v>0</v>
          </cell>
          <cell r="N9">
            <v>-7000</v>
          </cell>
          <cell r="O9">
            <v>0</v>
          </cell>
          <cell r="P9">
            <v>-9229.223</v>
          </cell>
        </row>
        <row r="10">
          <cell r="C10" t="str">
            <v>Cabbage - savoy</v>
          </cell>
          <cell r="D10">
            <v>400</v>
          </cell>
          <cell r="E10">
            <v>-800</v>
          </cell>
          <cell r="F10">
            <v>0</v>
          </cell>
          <cell r="G10">
            <v>634.91999999999996</v>
          </cell>
          <cell r="H10">
            <v>0</v>
          </cell>
          <cell r="I10">
            <v>0</v>
          </cell>
          <cell r="J10">
            <v>-15000</v>
          </cell>
          <cell r="K10">
            <v>-3000</v>
          </cell>
          <cell r="L10">
            <v>-200</v>
          </cell>
          <cell r="M10">
            <v>0</v>
          </cell>
          <cell r="N10">
            <v>0</v>
          </cell>
          <cell r="O10">
            <v>0</v>
          </cell>
          <cell r="P10">
            <v>-17965.080000000002</v>
          </cell>
        </row>
        <row r="11">
          <cell r="C11" t="str">
            <v>Cabbage - chinese</v>
          </cell>
          <cell r="D11">
            <v>700</v>
          </cell>
          <cell r="E11">
            <v>0</v>
          </cell>
          <cell r="F11">
            <v>0</v>
          </cell>
          <cell r="G11">
            <v>-158.72999999999999</v>
          </cell>
          <cell r="H11">
            <v>0</v>
          </cell>
          <cell r="I11">
            <v>0</v>
          </cell>
          <cell r="J11">
            <v>0</v>
          </cell>
          <cell r="K11">
            <v>0</v>
          </cell>
          <cell r="L11">
            <v>13000</v>
          </cell>
          <cell r="M11">
            <v>0</v>
          </cell>
          <cell r="N11">
            <v>0</v>
          </cell>
          <cell r="O11">
            <v>0</v>
          </cell>
          <cell r="P11">
            <v>13541.27</v>
          </cell>
        </row>
        <row r="12">
          <cell r="C12" t="str">
            <v>Cauliflower</v>
          </cell>
          <cell r="D12">
            <v>-6600</v>
          </cell>
          <cell r="E12">
            <v>-6135</v>
          </cell>
          <cell r="F12">
            <v>0</v>
          </cell>
          <cell r="G12">
            <v>0</v>
          </cell>
          <cell r="H12">
            <v>0</v>
          </cell>
          <cell r="I12">
            <v>0</v>
          </cell>
          <cell r="J12">
            <v>-7100</v>
          </cell>
          <cell r="K12">
            <v>0</v>
          </cell>
          <cell r="L12">
            <v>6000</v>
          </cell>
          <cell r="M12">
            <v>500</v>
          </cell>
          <cell r="N12">
            <v>-10000</v>
          </cell>
          <cell r="O12">
            <v>0</v>
          </cell>
          <cell r="P12">
            <v>-23335</v>
          </cell>
        </row>
        <row r="13">
          <cell r="C13" t="str">
            <v>other Brassica</v>
          </cell>
          <cell r="D13">
            <v>0</v>
          </cell>
          <cell r="E13">
            <v>0</v>
          </cell>
          <cell r="F13">
            <v>0</v>
          </cell>
          <cell r="G13">
            <v>79.364999999999995</v>
          </cell>
          <cell r="H13">
            <v>0</v>
          </cell>
          <cell r="I13">
            <v>0</v>
          </cell>
          <cell r="J13">
            <v>0</v>
          </cell>
          <cell r="K13">
            <v>0</v>
          </cell>
          <cell r="L13">
            <v>0</v>
          </cell>
          <cell r="M13">
            <v>0</v>
          </cell>
          <cell r="N13">
            <v>0</v>
          </cell>
          <cell r="O13">
            <v>0</v>
          </cell>
          <cell r="P13">
            <v>79.364999999999995</v>
          </cell>
        </row>
        <row r="14">
          <cell r="C14" t="str">
            <v>Total Brassica</v>
          </cell>
          <cell r="D14">
            <v>-6900</v>
          </cell>
          <cell r="E14">
            <v>-14435</v>
          </cell>
          <cell r="F14">
            <v>53</v>
          </cell>
          <cell r="G14">
            <v>1238.0939999999998</v>
          </cell>
          <cell r="H14">
            <v>0</v>
          </cell>
          <cell r="I14">
            <v>0</v>
          </cell>
          <cell r="J14">
            <v>-24200</v>
          </cell>
          <cell r="K14">
            <v>-5900</v>
          </cell>
          <cell r="L14">
            <v>21600</v>
          </cell>
          <cell r="M14">
            <v>1000</v>
          </cell>
          <cell r="N14">
            <v>-17000</v>
          </cell>
          <cell r="O14">
            <v>0</v>
          </cell>
          <cell r="P14">
            <v>-44543.905999999995</v>
          </cell>
        </row>
        <row r="16">
          <cell r="C16" t="str">
            <v>Carrot</v>
          </cell>
          <cell r="D16">
            <v>-31300</v>
          </cell>
          <cell r="E16">
            <v>-15400</v>
          </cell>
          <cell r="F16">
            <v>3800</v>
          </cell>
          <cell r="G16">
            <v>0</v>
          </cell>
          <cell r="H16">
            <v>400</v>
          </cell>
          <cell r="I16">
            <v>0</v>
          </cell>
          <cell r="J16">
            <v>120000</v>
          </cell>
          <cell r="K16">
            <v>13500</v>
          </cell>
          <cell r="L16">
            <v>-3000</v>
          </cell>
          <cell r="M16">
            <v>0</v>
          </cell>
          <cell r="N16">
            <v>-9000</v>
          </cell>
          <cell r="O16">
            <v>0</v>
          </cell>
          <cell r="P16">
            <v>79000</v>
          </cell>
        </row>
        <row r="17">
          <cell r="C17" t="str">
            <v>Leek</v>
          </cell>
          <cell r="D17">
            <v>-22200</v>
          </cell>
          <cell r="E17">
            <v>1250</v>
          </cell>
          <cell r="F17">
            <v>0</v>
          </cell>
          <cell r="G17">
            <v>-396.82499999999999</v>
          </cell>
          <cell r="H17">
            <v>400</v>
          </cell>
          <cell r="I17">
            <v>0</v>
          </cell>
          <cell r="J17">
            <v>-149000</v>
          </cell>
          <cell r="K17">
            <v>0</v>
          </cell>
          <cell r="L17">
            <v>20000</v>
          </cell>
          <cell r="M17">
            <v>0</v>
          </cell>
          <cell r="N17">
            <v>0</v>
          </cell>
          <cell r="O17">
            <v>0</v>
          </cell>
          <cell r="P17">
            <v>-149946.82500000001</v>
          </cell>
        </row>
        <row r="18">
          <cell r="C18" t="str">
            <v>Onion</v>
          </cell>
          <cell r="D18">
            <v>-3000</v>
          </cell>
          <cell r="E18">
            <v>-1000</v>
          </cell>
          <cell r="F18">
            <v>-200</v>
          </cell>
          <cell r="G18">
            <v>793.65</v>
          </cell>
          <cell r="H18">
            <v>0</v>
          </cell>
          <cell r="I18">
            <v>0</v>
          </cell>
          <cell r="J18">
            <v>-66000</v>
          </cell>
          <cell r="K18">
            <v>0</v>
          </cell>
          <cell r="L18">
            <v>0</v>
          </cell>
          <cell r="M18">
            <v>0</v>
          </cell>
          <cell r="N18">
            <v>0</v>
          </cell>
          <cell r="O18">
            <v>0</v>
          </cell>
          <cell r="P18">
            <v>-69406.350000000006</v>
          </cell>
        </row>
        <row r="19">
          <cell r="C19" t="str">
            <v>Radish</v>
          </cell>
          <cell r="D19">
            <v>43000</v>
          </cell>
          <cell r="E19">
            <v>-3700</v>
          </cell>
          <cell r="F19">
            <v>0</v>
          </cell>
          <cell r="G19">
            <v>634.91999999999996</v>
          </cell>
          <cell r="H19">
            <v>0</v>
          </cell>
          <cell r="I19">
            <v>0</v>
          </cell>
          <cell r="J19">
            <v>-29000</v>
          </cell>
          <cell r="K19">
            <v>-4000</v>
          </cell>
          <cell r="L19">
            <v>0</v>
          </cell>
          <cell r="M19">
            <v>0</v>
          </cell>
          <cell r="N19">
            <v>0</v>
          </cell>
          <cell r="O19">
            <v>8000</v>
          </cell>
          <cell r="P19">
            <v>14934.919999999998</v>
          </cell>
        </row>
        <row r="20">
          <cell r="C20" t="str">
            <v>other Root/Bulb</v>
          </cell>
          <cell r="D20">
            <v>-1500</v>
          </cell>
          <cell r="E20">
            <v>1200</v>
          </cell>
          <cell r="F20">
            <v>200</v>
          </cell>
          <cell r="G20">
            <v>0</v>
          </cell>
          <cell r="H20">
            <v>-400</v>
          </cell>
          <cell r="I20">
            <v>0</v>
          </cell>
          <cell r="J20">
            <v>-26000</v>
          </cell>
          <cell r="K20">
            <v>0</v>
          </cell>
          <cell r="L20">
            <v>0</v>
          </cell>
          <cell r="M20">
            <v>0</v>
          </cell>
          <cell r="N20">
            <v>0</v>
          </cell>
          <cell r="O20">
            <v>0</v>
          </cell>
          <cell r="P20">
            <v>-26500</v>
          </cell>
        </row>
        <row r="21">
          <cell r="C21" t="str">
            <v>Total Root &amp; Bulb</v>
          </cell>
          <cell r="D21">
            <v>-15000</v>
          </cell>
          <cell r="E21">
            <v>-17650</v>
          </cell>
          <cell r="F21">
            <v>3800</v>
          </cell>
          <cell r="G21">
            <v>1031.7449999999999</v>
          </cell>
          <cell r="H21">
            <v>400</v>
          </cell>
          <cell r="I21">
            <v>0</v>
          </cell>
          <cell r="J21">
            <v>-150000</v>
          </cell>
          <cell r="K21">
            <v>9500</v>
          </cell>
          <cell r="L21">
            <v>17000</v>
          </cell>
          <cell r="M21">
            <v>0</v>
          </cell>
          <cell r="N21">
            <v>-9000</v>
          </cell>
          <cell r="O21">
            <v>8000</v>
          </cell>
          <cell r="P21">
            <v>-151918.255</v>
          </cell>
        </row>
        <row r="23">
          <cell r="C23" t="str">
            <v>Celery</v>
          </cell>
          <cell r="D23">
            <v>1000</v>
          </cell>
          <cell r="E23">
            <v>4000</v>
          </cell>
          <cell r="F23">
            <v>-400</v>
          </cell>
          <cell r="G23">
            <v>793.65</v>
          </cell>
          <cell r="H23">
            <v>0</v>
          </cell>
          <cell r="I23">
            <v>0</v>
          </cell>
          <cell r="J23">
            <v>0</v>
          </cell>
          <cell r="K23">
            <v>0</v>
          </cell>
          <cell r="L23">
            <v>0</v>
          </cell>
          <cell r="M23">
            <v>0</v>
          </cell>
          <cell r="N23">
            <v>0</v>
          </cell>
          <cell r="O23">
            <v>0</v>
          </cell>
          <cell r="P23">
            <v>5393.65</v>
          </cell>
        </row>
        <row r="24">
          <cell r="C24" t="str">
            <v>Chicory Witloof</v>
          </cell>
          <cell r="D24">
            <v>300</v>
          </cell>
          <cell r="E24">
            <v>26000</v>
          </cell>
          <cell r="F24">
            <v>0</v>
          </cell>
          <cell r="G24">
            <v>0</v>
          </cell>
          <cell r="H24">
            <v>0</v>
          </cell>
          <cell r="I24">
            <v>0</v>
          </cell>
          <cell r="J24">
            <v>0</v>
          </cell>
          <cell r="K24">
            <v>0</v>
          </cell>
          <cell r="L24">
            <v>0</v>
          </cell>
          <cell r="M24">
            <v>0</v>
          </cell>
          <cell r="N24">
            <v>0</v>
          </cell>
          <cell r="O24">
            <v>0</v>
          </cell>
          <cell r="P24">
            <v>26300</v>
          </cell>
        </row>
        <row r="25">
          <cell r="C25" t="str">
            <v>Corn Salad</v>
          </cell>
          <cell r="D25">
            <v>1100</v>
          </cell>
          <cell r="E25">
            <v>-720</v>
          </cell>
          <cell r="F25">
            <v>0</v>
          </cell>
          <cell r="G25">
            <v>-79.364999999999995</v>
          </cell>
          <cell r="H25">
            <v>0</v>
          </cell>
          <cell r="I25">
            <v>0</v>
          </cell>
          <cell r="J25">
            <v>200</v>
          </cell>
          <cell r="K25">
            <v>600</v>
          </cell>
          <cell r="L25">
            <v>0</v>
          </cell>
          <cell r="M25">
            <v>0</v>
          </cell>
          <cell r="N25">
            <v>0</v>
          </cell>
          <cell r="O25">
            <v>1000</v>
          </cell>
          <cell r="P25">
            <v>2100.6350000000002</v>
          </cell>
        </row>
        <row r="26">
          <cell r="C26" t="str">
            <v>Endive</v>
          </cell>
          <cell r="D26">
            <v>900</v>
          </cell>
          <cell r="E26">
            <v>-3200</v>
          </cell>
          <cell r="F26">
            <v>0</v>
          </cell>
          <cell r="G26">
            <v>-331.7457</v>
          </cell>
          <cell r="H26">
            <v>0</v>
          </cell>
          <cell r="I26">
            <v>0</v>
          </cell>
          <cell r="J26">
            <v>0</v>
          </cell>
          <cell r="K26">
            <v>0</v>
          </cell>
          <cell r="L26">
            <v>0</v>
          </cell>
          <cell r="M26">
            <v>0</v>
          </cell>
          <cell r="N26">
            <v>0</v>
          </cell>
          <cell r="O26">
            <v>0</v>
          </cell>
          <cell r="P26">
            <v>-2631.7456999999999</v>
          </cell>
        </row>
        <row r="27">
          <cell r="C27" t="str">
            <v>Lettuce</v>
          </cell>
          <cell r="D27">
            <v>31500</v>
          </cell>
          <cell r="E27">
            <v>-2400</v>
          </cell>
          <cell r="F27">
            <v>0</v>
          </cell>
          <cell r="G27">
            <v>-158.72999999999999</v>
          </cell>
          <cell r="H27">
            <v>0</v>
          </cell>
          <cell r="I27">
            <v>0</v>
          </cell>
          <cell r="J27">
            <v>47400</v>
          </cell>
          <cell r="K27">
            <v>-20000</v>
          </cell>
          <cell r="L27">
            <v>0</v>
          </cell>
          <cell r="M27">
            <v>0</v>
          </cell>
          <cell r="N27">
            <v>-7000</v>
          </cell>
          <cell r="O27">
            <v>6000</v>
          </cell>
          <cell r="P27">
            <v>55341.270000000004</v>
          </cell>
        </row>
        <row r="28">
          <cell r="C28" t="str">
            <v>Spinach</v>
          </cell>
          <cell r="D28">
            <v>-300</v>
          </cell>
          <cell r="E28">
            <v>-100</v>
          </cell>
          <cell r="F28">
            <v>-310</v>
          </cell>
          <cell r="G28">
            <v>-36.507899999999999</v>
          </cell>
          <cell r="H28">
            <v>0</v>
          </cell>
          <cell r="I28">
            <v>0</v>
          </cell>
          <cell r="J28">
            <v>200</v>
          </cell>
          <cell r="K28">
            <v>0</v>
          </cell>
          <cell r="L28">
            <v>0</v>
          </cell>
          <cell r="M28">
            <v>0</v>
          </cell>
          <cell r="N28">
            <v>0</v>
          </cell>
          <cell r="O28">
            <v>0</v>
          </cell>
          <cell r="P28">
            <v>-546.50789999999995</v>
          </cell>
        </row>
        <row r="29">
          <cell r="C29" t="str">
            <v>other Leafy</v>
          </cell>
          <cell r="D29">
            <v>400</v>
          </cell>
          <cell r="E29">
            <v>-4320</v>
          </cell>
          <cell r="F29">
            <v>0</v>
          </cell>
          <cell r="G29">
            <v>158.72999999999999</v>
          </cell>
          <cell r="H29">
            <v>0</v>
          </cell>
          <cell r="I29">
            <v>0</v>
          </cell>
          <cell r="J29">
            <v>0</v>
          </cell>
          <cell r="K29">
            <v>0</v>
          </cell>
          <cell r="L29">
            <v>0</v>
          </cell>
          <cell r="M29">
            <v>0</v>
          </cell>
          <cell r="N29">
            <v>0</v>
          </cell>
          <cell r="O29">
            <v>0</v>
          </cell>
          <cell r="P29">
            <v>-3761.27</v>
          </cell>
        </row>
        <row r="30">
          <cell r="C30" t="str">
            <v>Total Leafy</v>
          </cell>
          <cell r="D30">
            <v>34900</v>
          </cell>
          <cell r="E30">
            <v>19260</v>
          </cell>
          <cell r="F30">
            <v>-710</v>
          </cell>
          <cell r="G30">
            <v>346.03139999999996</v>
          </cell>
          <cell r="H30">
            <v>0</v>
          </cell>
          <cell r="I30">
            <v>0</v>
          </cell>
          <cell r="J30">
            <v>47800</v>
          </cell>
          <cell r="K30">
            <v>-19400</v>
          </cell>
          <cell r="L30">
            <v>0</v>
          </cell>
          <cell r="M30">
            <v>0</v>
          </cell>
          <cell r="N30">
            <v>-7000</v>
          </cell>
          <cell r="O30">
            <v>7000</v>
          </cell>
          <cell r="P30">
            <v>82196.031400000007</v>
          </cell>
        </row>
        <row r="32">
          <cell r="C32" t="str">
            <v>Cucumber - long parth</v>
          </cell>
          <cell r="D32">
            <v>400</v>
          </cell>
          <cell r="E32">
            <v>0</v>
          </cell>
          <cell r="F32">
            <v>0</v>
          </cell>
          <cell r="G32">
            <v>793.65</v>
          </cell>
          <cell r="H32">
            <v>0</v>
          </cell>
          <cell r="I32">
            <v>0</v>
          </cell>
          <cell r="J32">
            <v>-20000</v>
          </cell>
          <cell r="K32">
            <v>0</v>
          </cell>
          <cell r="L32">
            <v>0</v>
          </cell>
          <cell r="M32">
            <v>0</v>
          </cell>
          <cell r="N32">
            <v>-9000</v>
          </cell>
          <cell r="O32">
            <v>5000</v>
          </cell>
          <cell r="P32">
            <v>-22806.35</v>
          </cell>
        </row>
        <row r="33">
          <cell r="C33" t="str">
            <v>Cucumber - short parth</v>
          </cell>
          <cell r="D33">
            <v>0</v>
          </cell>
          <cell r="E33">
            <v>0</v>
          </cell>
          <cell r="F33">
            <v>0</v>
          </cell>
          <cell r="G33">
            <v>0</v>
          </cell>
          <cell r="H33">
            <v>0</v>
          </cell>
          <cell r="I33">
            <v>0</v>
          </cell>
          <cell r="J33">
            <v>0</v>
          </cell>
          <cell r="K33">
            <v>0</v>
          </cell>
          <cell r="L33">
            <v>0</v>
          </cell>
          <cell r="M33">
            <v>-5000</v>
          </cell>
          <cell r="N33">
            <v>-10000</v>
          </cell>
          <cell r="O33">
            <v>0</v>
          </cell>
          <cell r="P33">
            <v>-15000</v>
          </cell>
        </row>
        <row r="34">
          <cell r="C34" t="str">
            <v>Cucumber - openfield</v>
          </cell>
          <cell r="D34">
            <v>0</v>
          </cell>
          <cell r="E34">
            <v>0</v>
          </cell>
          <cell r="F34">
            <v>0</v>
          </cell>
          <cell r="G34">
            <v>0</v>
          </cell>
          <cell r="H34">
            <v>0</v>
          </cell>
          <cell r="I34">
            <v>0</v>
          </cell>
          <cell r="J34">
            <v>0</v>
          </cell>
          <cell r="K34">
            <v>0</v>
          </cell>
          <cell r="L34">
            <v>300</v>
          </cell>
          <cell r="M34">
            <v>0</v>
          </cell>
          <cell r="N34">
            <v>10000</v>
          </cell>
          <cell r="O34">
            <v>0</v>
          </cell>
          <cell r="P34">
            <v>10300</v>
          </cell>
        </row>
        <row r="35">
          <cell r="C35" t="str">
            <v>Cucumber - pickling</v>
          </cell>
          <cell r="D35">
            <v>0</v>
          </cell>
          <cell r="E35">
            <v>0</v>
          </cell>
          <cell r="F35">
            <v>0</v>
          </cell>
          <cell r="G35">
            <v>0</v>
          </cell>
          <cell r="H35">
            <v>0</v>
          </cell>
          <cell r="I35">
            <v>0</v>
          </cell>
          <cell r="J35">
            <v>-800</v>
          </cell>
          <cell r="K35">
            <v>0</v>
          </cell>
          <cell r="L35">
            <v>0</v>
          </cell>
          <cell r="M35">
            <v>0</v>
          </cell>
          <cell r="N35">
            <v>-15000</v>
          </cell>
          <cell r="O35">
            <v>0</v>
          </cell>
          <cell r="P35">
            <v>-15800</v>
          </cell>
        </row>
        <row r="36">
          <cell r="C36" t="str">
            <v>Melon</v>
          </cell>
          <cell r="D36">
            <v>-300</v>
          </cell>
          <cell r="E36">
            <v>140</v>
          </cell>
          <cell r="F36">
            <v>0</v>
          </cell>
          <cell r="G36">
            <v>476.19</v>
          </cell>
          <cell r="H36">
            <v>500</v>
          </cell>
          <cell r="I36">
            <v>0</v>
          </cell>
          <cell r="J36">
            <v>0</v>
          </cell>
          <cell r="K36">
            <v>0</v>
          </cell>
          <cell r="L36">
            <v>0</v>
          </cell>
          <cell r="M36">
            <v>0</v>
          </cell>
          <cell r="N36">
            <v>15000</v>
          </cell>
          <cell r="O36">
            <v>0</v>
          </cell>
          <cell r="P36">
            <v>15816.19</v>
          </cell>
        </row>
        <row r="37">
          <cell r="C37" t="str">
            <v>Pepper - sweet + hot</v>
          </cell>
          <cell r="D37">
            <v>0</v>
          </cell>
          <cell r="E37">
            <v>-2500</v>
          </cell>
          <cell r="F37">
            <v>0</v>
          </cell>
          <cell r="G37">
            <v>-79.364999999999995</v>
          </cell>
          <cell r="H37">
            <v>500</v>
          </cell>
          <cell r="I37">
            <v>0</v>
          </cell>
          <cell r="J37">
            <v>0</v>
          </cell>
          <cell r="K37">
            <v>0</v>
          </cell>
          <cell r="L37">
            <v>0</v>
          </cell>
          <cell r="M37">
            <v>0</v>
          </cell>
          <cell r="N37">
            <v>10000</v>
          </cell>
          <cell r="O37">
            <v>0</v>
          </cell>
          <cell r="P37">
            <v>7920.6350000000002</v>
          </cell>
        </row>
        <row r="38">
          <cell r="C38" t="str">
            <v>Squash</v>
          </cell>
          <cell r="D38">
            <v>-16200</v>
          </cell>
          <cell r="E38">
            <v>-5800</v>
          </cell>
          <cell r="F38">
            <v>0</v>
          </cell>
          <cell r="G38">
            <v>0</v>
          </cell>
          <cell r="H38">
            <v>0</v>
          </cell>
          <cell r="I38">
            <v>0</v>
          </cell>
          <cell r="J38">
            <v>0</v>
          </cell>
          <cell r="K38">
            <v>0</v>
          </cell>
          <cell r="L38">
            <v>0</v>
          </cell>
          <cell r="M38">
            <v>0</v>
          </cell>
          <cell r="N38">
            <v>10000</v>
          </cell>
          <cell r="O38">
            <v>0</v>
          </cell>
          <cell r="P38">
            <v>-12000</v>
          </cell>
        </row>
        <row r="39">
          <cell r="C39" t="str">
            <v>Tomato</v>
          </cell>
          <cell r="D39">
            <v>400</v>
          </cell>
          <cell r="E39">
            <v>1400</v>
          </cell>
          <cell r="F39">
            <v>0</v>
          </cell>
          <cell r="G39">
            <v>0</v>
          </cell>
          <cell r="H39">
            <v>500</v>
          </cell>
          <cell r="I39">
            <v>0</v>
          </cell>
          <cell r="J39">
            <v>0</v>
          </cell>
          <cell r="K39">
            <v>0</v>
          </cell>
          <cell r="L39">
            <v>-2000</v>
          </cell>
          <cell r="M39">
            <v>0</v>
          </cell>
          <cell r="N39">
            <v>12000</v>
          </cell>
          <cell r="O39">
            <v>0</v>
          </cell>
          <cell r="P39">
            <v>12300</v>
          </cell>
        </row>
        <row r="40">
          <cell r="C40" t="str">
            <v>Watermelon</v>
          </cell>
          <cell r="D40">
            <v>0</v>
          </cell>
          <cell r="E40">
            <v>0</v>
          </cell>
          <cell r="F40">
            <v>0</v>
          </cell>
          <cell r="G40">
            <v>0</v>
          </cell>
          <cell r="H40">
            <v>0</v>
          </cell>
          <cell r="I40">
            <v>0</v>
          </cell>
          <cell r="J40">
            <v>0</v>
          </cell>
          <cell r="K40">
            <v>0</v>
          </cell>
          <cell r="L40">
            <v>0</v>
          </cell>
          <cell r="M40">
            <v>0</v>
          </cell>
          <cell r="N40">
            <v>-5000</v>
          </cell>
          <cell r="O40">
            <v>0</v>
          </cell>
          <cell r="P40">
            <v>-5000</v>
          </cell>
        </row>
        <row r="41">
          <cell r="C41" t="str">
            <v>other Fruited</v>
          </cell>
          <cell r="D41">
            <v>0</v>
          </cell>
          <cell r="E41">
            <v>-1000</v>
          </cell>
          <cell r="F41">
            <v>0</v>
          </cell>
          <cell r="G41">
            <v>0</v>
          </cell>
          <cell r="H41">
            <v>-300</v>
          </cell>
          <cell r="I41">
            <v>0</v>
          </cell>
          <cell r="J41">
            <v>0</v>
          </cell>
          <cell r="K41">
            <v>0</v>
          </cell>
          <cell r="L41">
            <v>0</v>
          </cell>
          <cell r="M41">
            <v>0</v>
          </cell>
          <cell r="N41">
            <v>13000</v>
          </cell>
          <cell r="O41">
            <v>0</v>
          </cell>
          <cell r="P41">
            <v>11700</v>
          </cell>
        </row>
        <row r="42">
          <cell r="C42" t="str">
            <v>Total Fruited</v>
          </cell>
          <cell r="D42">
            <v>-15700</v>
          </cell>
          <cell r="E42">
            <v>-7760</v>
          </cell>
          <cell r="F42">
            <v>0</v>
          </cell>
          <cell r="G42">
            <v>1190.4749999999999</v>
          </cell>
          <cell r="H42">
            <v>1200</v>
          </cell>
          <cell r="I42">
            <v>0</v>
          </cell>
          <cell r="J42">
            <v>-20800</v>
          </cell>
          <cell r="K42">
            <v>0</v>
          </cell>
          <cell r="L42">
            <v>-1700</v>
          </cell>
          <cell r="M42">
            <v>-5000</v>
          </cell>
          <cell r="N42">
            <v>31000</v>
          </cell>
          <cell r="O42">
            <v>5000</v>
          </cell>
          <cell r="P42">
            <v>-12569.524999999994</v>
          </cell>
        </row>
        <row r="44">
          <cell r="C44" t="str">
            <v>Dwarf French Bean</v>
          </cell>
          <cell r="D44">
            <v>-600</v>
          </cell>
          <cell r="E44">
            <v>0</v>
          </cell>
          <cell r="F44">
            <v>0</v>
          </cell>
          <cell r="G44">
            <v>-158.72999999999999</v>
          </cell>
          <cell r="H44">
            <v>300</v>
          </cell>
          <cell r="I44">
            <v>0</v>
          </cell>
          <cell r="J44">
            <v>0</v>
          </cell>
          <cell r="K44">
            <v>0</v>
          </cell>
          <cell r="L44">
            <v>0</v>
          </cell>
          <cell r="M44">
            <v>0</v>
          </cell>
          <cell r="N44">
            <v>0</v>
          </cell>
          <cell r="O44">
            <v>0</v>
          </cell>
          <cell r="P44">
            <v>-458.73</v>
          </cell>
        </row>
        <row r="45">
          <cell r="C45" t="str">
            <v xml:space="preserve">Climbing French Bean </v>
          </cell>
          <cell r="D45">
            <v>-200</v>
          </cell>
          <cell r="E45">
            <v>0</v>
          </cell>
          <cell r="F45">
            <v>0</v>
          </cell>
          <cell r="G45">
            <v>-476.19</v>
          </cell>
          <cell r="H45">
            <v>0</v>
          </cell>
          <cell r="I45">
            <v>0</v>
          </cell>
          <cell r="J45">
            <v>-250</v>
          </cell>
          <cell r="K45">
            <v>-1200</v>
          </cell>
          <cell r="L45">
            <v>-15000</v>
          </cell>
          <cell r="M45">
            <v>0</v>
          </cell>
          <cell r="N45">
            <v>-3000</v>
          </cell>
          <cell r="O45">
            <v>0</v>
          </cell>
          <cell r="P45">
            <v>-20126.189999999999</v>
          </cell>
        </row>
        <row r="46">
          <cell r="C46" t="str">
            <v>Broad Bean</v>
          </cell>
          <cell r="D46">
            <v>500</v>
          </cell>
          <cell r="E46">
            <v>-500</v>
          </cell>
          <cell r="F46">
            <v>460</v>
          </cell>
          <cell r="G46">
            <v>0</v>
          </cell>
          <cell r="H46">
            <v>0</v>
          </cell>
          <cell r="I46">
            <v>0</v>
          </cell>
          <cell r="J46">
            <v>0</v>
          </cell>
          <cell r="K46">
            <v>0</v>
          </cell>
          <cell r="L46">
            <v>0</v>
          </cell>
          <cell r="M46">
            <v>0</v>
          </cell>
          <cell r="N46">
            <v>0</v>
          </cell>
          <cell r="O46">
            <v>0</v>
          </cell>
          <cell r="P46">
            <v>460</v>
          </cell>
        </row>
        <row r="47">
          <cell r="C47" t="str">
            <v>other Large Seed</v>
          </cell>
          <cell r="D47">
            <v>0</v>
          </cell>
          <cell r="E47">
            <v>-2000</v>
          </cell>
          <cell r="F47">
            <v>0</v>
          </cell>
          <cell r="G47">
            <v>-158.72999999999999</v>
          </cell>
          <cell r="H47">
            <v>-100</v>
          </cell>
          <cell r="I47">
            <v>0</v>
          </cell>
          <cell r="J47">
            <v>0</v>
          </cell>
          <cell r="K47">
            <v>0</v>
          </cell>
          <cell r="L47">
            <v>0</v>
          </cell>
          <cell r="M47">
            <v>0</v>
          </cell>
          <cell r="N47">
            <v>0</v>
          </cell>
          <cell r="O47">
            <v>0</v>
          </cell>
          <cell r="P47">
            <v>-2258.73</v>
          </cell>
        </row>
        <row r="48">
          <cell r="C48" t="str">
            <v>Total Large Seed</v>
          </cell>
          <cell r="D48">
            <v>-300</v>
          </cell>
          <cell r="E48">
            <v>-2500</v>
          </cell>
          <cell r="F48">
            <v>460</v>
          </cell>
          <cell r="G48">
            <v>-793.65</v>
          </cell>
          <cell r="H48">
            <v>200</v>
          </cell>
          <cell r="I48">
            <v>0</v>
          </cell>
          <cell r="J48">
            <v>-250</v>
          </cell>
          <cell r="K48">
            <v>-1200</v>
          </cell>
          <cell r="L48">
            <v>-15000</v>
          </cell>
          <cell r="M48">
            <v>0</v>
          </cell>
          <cell r="N48">
            <v>-3000</v>
          </cell>
          <cell r="O48">
            <v>0</v>
          </cell>
          <cell r="P48">
            <v>-22383.649999999998</v>
          </cell>
        </row>
        <row r="50">
          <cell r="C50" t="str">
            <v>other crops</v>
          </cell>
          <cell r="D50">
            <v>-1000</v>
          </cell>
          <cell r="E50">
            <v>-3000</v>
          </cell>
          <cell r="F50">
            <v>0</v>
          </cell>
          <cell r="G50">
            <v>0</v>
          </cell>
          <cell r="H50">
            <v>0</v>
          </cell>
          <cell r="I50">
            <v>0</v>
          </cell>
          <cell r="J50">
            <v>0</v>
          </cell>
          <cell r="K50">
            <v>0</v>
          </cell>
          <cell r="L50">
            <v>0</v>
          </cell>
          <cell r="M50">
            <v>0</v>
          </cell>
          <cell r="N50">
            <v>0</v>
          </cell>
          <cell r="O50">
            <v>0</v>
          </cell>
          <cell r="P50">
            <v>-4000</v>
          </cell>
        </row>
        <row r="52">
          <cell r="C52" t="str">
            <v>Ttl NiZ Group Vegetables</v>
          </cell>
          <cell r="D52">
            <v>-4000</v>
          </cell>
          <cell r="E52">
            <v>-26000</v>
          </cell>
          <cell r="F52">
            <v>4000</v>
          </cell>
          <cell r="G52">
            <v>3000</v>
          </cell>
          <cell r="H52">
            <v>2000</v>
          </cell>
          <cell r="I52">
            <v>0</v>
          </cell>
          <cell r="J52">
            <v>-147000</v>
          </cell>
          <cell r="K52">
            <v>-17000</v>
          </cell>
          <cell r="L52">
            <v>22000</v>
          </cell>
          <cell r="M52">
            <v>-4000</v>
          </cell>
          <cell r="N52">
            <v>-5000</v>
          </cell>
          <cell r="O52">
            <v>20000</v>
          </cell>
          <cell r="P52">
            <v>-153000</v>
          </cell>
        </row>
        <row r="55">
          <cell r="C55" t="str">
            <v>check totals from Area Summary</v>
          </cell>
          <cell r="D55">
            <v>-7000</v>
          </cell>
          <cell r="E55">
            <v>-26000</v>
          </cell>
          <cell r="F55">
            <v>4000</v>
          </cell>
          <cell r="G55">
            <v>3000</v>
          </cell>
          <cell r="H55">
            <v>2000</v>
          </cell>
          <cell r="I55">
            <v>0</v>
          </cell>
          <cell r="J55">
            <v>-147000</v>
          </cell>
          <cell r="K55">
            <v>-17000</v>
          </cell>
          <cell r="L55">
            <v>22000</v>
          </cell>
          <cell r="M55">
            <v>-4000</v>
          </cell>
          <cell r="N55">
            <v>-5000</v>
          </cell>
          <cell r="O55">
            <v>20000</v>
          </cell>
          <cell r="P55">
            <v>-155000</v>
          </cell>
        </row>
      </sheetData>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מסכמות"/>
      <sheetName val="לוח פרופורציה"/>
      <sheetName val="ארוך טווח נטו חודשי ישן"/>
      <sheetName val="סדרות שינויים שנה נעה"/>
      <sheetName val="סדרות שינויים חודשיים"/>
      <sheetName val="סדרות הצמדה"/>
      <sheetName val="לוח הצמדה"/>
      <sheetName val="לוח רגישות הצמדה"/>
      <sheetName val="ארוך טווח אשראי חודשי"/>
      <sheetName val="מטריצה נטו"/>
      <sheetName val="לוח יתרות אשראי"/>
      <sheetName val="ארוך טווח חוב חודשי"/>
      <sheetName val="כמות מחיר"/>
      <sheetName val="לווים מלווים"/>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ח חוב משקי בית"/>
      <sheetName val="לוח חוב משקי בית+כמות"/>
      <sheetName val="FAME Persistence2"/>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sheetName val="גרפים ממשקי בית"/>
      <sheetName val="גרפים להודעה שנתית"/>
      <sheetName val="גרפים נוספים"/>
      <sheetName val="סדרות ל-BIS "/>
      <sheetName val="Fame"/>
      <sheetName val="WORK"/>
      <sheetName val="HelpSheet"/>
      <sheetName val="Sheet7"/>
      <sheetName val="99909 תזמז"/>
      <sheetName val="99010"/>
      <sheetName val="דוח חודשי"/>
      <sheetName val="גרסה 1"/>
      <sheetName val="גרסה 2"/>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row r="1">
          <cell r="A1" t="str">
            <v>MAKOR</v>
          </cell>
          <cell r="C1" t="str">
            <v>MEMUYAN</v>
          </cell>
          <cell r="G1" t="str">
            <v>HA-KOTEV</v>
          </cell>
          <cell r="I1" t="str">
            <v>ZEVET</v>
          </cell>
          <cell r="K1" t="str">
            <v>TAARICH</v>
          </cell>
          <cell r="M1" t="str">
            <v>NAME</v>
          </cell>
        </row>
      </sheetData>
      <sheetData sheetId="55" refreshError="1"/>
      <sheetData sheetId="56"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57" refreshError="1"/>
      <sheetData sheetId="58"/>
      <sheetData sheetId="59"/>
      <sheetData sheetId="60">
        <row r="1">
          <cell r="B1" t="str">
            <v>נתוני מוסדיים מעודכנים לדצמבר, סך התיק מעודכן לנובמבר</v>
          </cell>
        </row>
      </sheetData>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ow r="1">
          <cell r="A1">
            <v>1</v>
          </cell>
        </row>
      </sheetData>
      <sheetData sheetId="70">
        <row r="1">
          <cell r="A1">
            <v>1</v>
          </cell>
        </row>
      </sheetData>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efreshError="1">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fim"/>
      <sheetName val="banks"/>
      <sheetName val="99033"/>
      <sheetName val="db"/>
      <sheetName val="dates"/>
      <sheetName val="מערכת 33 לוח 2"/>
      <sheetName val="מערכת 33 לוח 4"/>
      <sheetName val="מערכת 34 לוח 2"/>
      <sheetName val="מערכת 34 לוח 4"/>
      <sheetName val="מערכת 35 לוח 2"/>
      <sheetName val="מערכת 35 לוח 4"/>
      <sheetName val="מערכת 43 לוח 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ables/table1.xml><?xml version="1.0" encoding="utf-8"?>
<table xmlns="http://schemas.openxmlformats.org/spreadsheetml/2006/main" id="1" name="Table1" displayName="Table1" ref="A1:E15" totalsRowShown="0" headerRowDxfId="163" dataDxfId="161" headerRowBorderDxfId="162" tableBorderDxfId="160" totalsRowBorderDxfId="159" dataCellStyle="Normal_IIP">
  <tableColumns count="5">
    <tableColumn id="1" name="Column1" dataDxfId="158"/>
    <tableColumn id="2" name="השקעות ישירות" dataDxfId="157" dataCellStyle="Normal_IIP"/>
    <tableColumn id="3" name="השקעות פיננסיות בני&quot;ע סחירים" dataDxfId="156" dataCellStyle="Normal_IIP"/>
    <tableColumn id="4" name="השקעות אחרות" dataDxfId="155" dataCellStyle="Normal_IIP"/>
    <tableColumn id="5" name="נכסי רזרבה" dataDxfId="154" dataCellStyle="Normal_IIP"/>
  </tableColumns>
  <tableStyleInfo showFirstColumn="0" showLastColumn="0" showRowStripes="1" showColumnStripes="0"/>
  <extLst>
    <ext xmlns:x14="http://schemas.microsoft.com/office/spreadsheetml/2009/9/main" uri="{504A1905-F514-4f6f-8877-14C23A59335A}">
      <x14:table altText="נתונים לאיור ג'-1" altTextSummary="יתרת הנכסים של המשק בחו&quot;ל לפי סוג השקעה"/>
    </ext>
  </extLst>
</table>
</file>

<file path=xl/tables/table10.xml><?xml version="1.0" encoding="utf-8"?>
<table xmlns="http://schemas.openxmlformats.org/spreadsheetml/2006/main" id="10" name="Table10" displayName="Table10" ref="A1:C15" totalsRowShown="0" headerRowDxfId="100" headerRowBorderDxfId="99" tableBorderDxfId="98" totalsRowBorderDxfId="97">
  <tableColumns count="3">
    <tableColumn id="1" name="Column1" dataDxfId="96"/>
    <tableColumn id="2" name="הון מניות" dataDxfId="95" dataCellStyle="Normal_IIP"/>
    <tableColumn id="3" name="אג&quot;ח" dataDxfId="94" dataCellStyle="Normal_IIP"/>
  </tableColumns>
  <tableStyleInfo showFirstColumn="0" showLastColumn="0" showRowStripes="1" showColumnStripes="0"/>
  <extLst>
    <ext xmlns:x14="http://schemas.microsoft.com/office/spreadsheetml/2009/9/main" uri="{504A1905-F514-4f6f-8877-14C23A59335A}">
      <x14:table altText="נתונים לאיור ג'-10" altTextSummary="זרם ההשקעות הפיננסיות נטו של תושבי חוץ במשק,  2007עד 2017_x000d__x000a_"/>
    </ext>
  </extLst>
</table>
</file>

<file path=xl/tables/table11.xml><?xml version="1.0" encoding="utf-8"?>
<table xmlns="http://schemas.openxmlformats.org/spreadsheetml/2006/main" id="11" name="Table11" displayName="Table11" ref="A1:B9" totalsRowShown="0" headerRowDxfId="93" headerRowBorderDxfId="92" tableBorderDxfId="91" totalsRowBorderDxfId="90">
  <tableColumns count="2">
    <tableColumn id="1" name="Column1" dataDxfId="89" dataCellStyle="Normal_IIP"/>
    <tableColumn id="2" name="שינויי מחיר בהון המניות" dataDxfId="88" dataCellStyle="Normal_IIP"/>
  </tableColumns>
  <tableStyleInfo showFirstColumn="0" showLastColumn="0" showRowStripes="1" showColumnStripes="0"/>
  <extLst>
    <ext xmlns:x14="http://schemas.microsoft.com/office/spreadsheetml/2009/9/main" uri="{504A1905-F514-4f6f-8877-14C23A59335A}">
      <x14:table altText="נתונים לאיור ג'-11" altTextSummary="השפעת המחירים על יתרת ההשקעות הפיננסיות של תושבי חוץ בהון מניות ישראליות,_x000d__x000a_2016Q1 עד 2017Q4 _x000d__x000a_"/>
    </ext>
  </extLst>
</table>
</file>

<file path=xl/tables/table12.xml><?xml version="1.0" encoding="utf-8"?>
<table xmlns="http://schemas.openxmlformats.org/spreadsheetml/2006/main" id="12" name="Table12" displayName="Table12" ref="A1:E15" totalsRowShown="0" headerRowDxfId="87" headerRowBorderDxfId="86" tableBorderDxfId="85" totalsRowBorderDxfId="84">
  <tableColumns count="5">
    <tableColumn id="1" name="Column1" dataDxfId="83"/>
    <tableColumn id="2" name="פיקדונות תושבי חוץ" dataDxfId="82"/>
    <tableColumn id="3" name="פיקדונות של בנקים מחו&quot;ל" dataDxfId="81"/>
    <tableColumn id="4" name="הלוואות" dataDxfId="80"/>
    <tableColumn id="5" name="אשראי ספקים" dataDxfId="79"/>
  </tableColumns>
  <tableStyleInfo showFirstColumn="0" showLastColumn="0" showRowStripes="1" showColumnStripes="0"/>
  <extLst>
    <ext xmlns:x14="http://schemas.microsoft.com/office/spreadsheetml/2009/9/main" uri="{504A1905-F514-4f6f-8877-14C23A59335A}">
      <x14:table altText="נתונים לאיור ג'-12" altTextSummary="יתרת ההשקעות האחרות של תושבי חוץ במשק לפי מכשירים,  2007 עד 2017_x000d__x000a_"/>
    </ext>
  </extLst>
</table>
</file>

<file path=xl/tables/table13.xml><?xml version="1.0" encoding="utf-8"?>
<table xmlns="http://schemas.openxmlformats.org/spreadsheetml/2006/main" id="13" name="Table13" displayName="Table13" ref="A1:C15" totalsRowShown="0" headerRowDxfId="78" headerRowBorderDxfId="77" tableBorderDxfId="76" totalsRowBorderDxfId="75">
  <tableColumns count="3">
    <tableColumn id="1" name="תאריך" dataDxfId="74"/>
    <tableColumn id="2" name="יתרת החוב החיצוני ברוטו" dataDxfId="73" dataCellStyle="Comma"/>
    <tableColumn id="3" name="יחס החוב החיצוני ברוטו לתמ&quot;ג (הציר הימני)" dataDxfId="72" dataCellStyle="Comma"/>
  </tableColumns>
  <tableStyleInfo showFirstColumn="0" showLastColumn="0" showRowStripes="1" showColumnStripes="0"/>
  <extLst>
    <ext xmlns:x14="http://schemas.microsoft.com/office/spreadsheetml/2009/9/main" uri="{504A1905-F514-4f6f-8877-14C23A59335A}">
      <x14:table altText="נתונים לאיור ג'-13" altTextSummary="יתרת החוב החיצוני ברוטו ויחס החוב החיצוני לתוצר של המשק, 2007 עד 2017_x000d__x000a_"/>
    </ext>
  </extLst>
</table>
</file>

<file path=xl/tables/table14.xml><?xml version="1.0" encoding="utf-8"?>
<table xmlns="http://schemas.openxmlformats.org/spreadsheetml/2006/main" id="14" name="Table14" displayName="Table14" ref="A1:D18" totalsRowShown="0" headerRowDxfId="71" headerRowBorderDxfId="70" tableBorderDxfId="69" totalsRowBorderDxfId="68">
  <tableColumns count="4">
    <tableColumn id="1" name="תאריך" dataDxfId="67"/>
    <tableColumn id="2" name="עודף הנכסים על ההתחייבויות - הציר הימני" dataDxfId="66"/>
    <tableColumn id="3" name="התחייבויות ברוטו" dataDxfId="65"/>
    <tableColumn id="4" name="נכסים ברוטו" dataDxfId="64"/>
  </tableColumns>
  <tableStyleInfo showFirstColumn="0" showLastColumn="0" showRowStripes="1" showColumnStripes="0"/>
  <extLst>
    <ext xmlns:x14="http://schemas.microsoft.com/office/spreadsheetml/2009/9/main" uri="{504A1905-F514-4f6f-8877-14C23A59335A}">
      <x14:table altText="נתונים לאיור ג'-14" altTextSummary="עודף הנכסים (+) על ההתחייבויות של המשק מול חו&quot;ל, 2001 עד 2017_x000d__x000a_"/>
    </ext>
  </extLst>
</table>
</file>

<file path=xl/tables/table15.xml><?xml version="1.0" encoding="utf-8"?>
<table xmlns="http://schemas.openxmlformats.org/spreadsheetml/2006/main" id="15" name="Table15" displayName="Table15" ref="A2:G3" totalsRowShown="0" headerRowDxfId="63" headerRowBorderDxfId="62" tableBorderDxfId="61" totalsRowBorderDxfId="60">
  <tableColumns count="7">
    <tableColumn id="1" name="תאריך" dataDxfId="59"/>
    <tableColumn id="2" name="נאסדק 100" dataDxfId="58"/>
    <tableColumn id="3" name="דאו גונס" dataDxfId="57"/>
    <tableColumn id="4" name="MSCI - world" dataDxfId="56"/>
    <tableColumn id="5" name=" S&amp;P 500" dataDxfId="55"/>
    <tableColumn id="6" name="ת&quot;א-35 " dataDxfId="54"/>
    <tableColumn id="7" name="מדד הפארמה*" dataDxfId="53"/>
  </tableColumns>
  <tableStyleInfo showFirstColumn="0" showLastColumn="0" showRowStripes="1" showColumnStripes="0"/>
  <extLst>
    <ext xmlns:x14="http://schemas.microsoft.com/office/spreadsheetml/2009/9/main" uri="{504A1905-F514-4f6f-8877-14C23A59335A}">
      <x14:table altText="נתונים לאיור ג'-15א" altTextSummary="מדדי מניות בארץ ובעולם, 2017_x000d__x000a_שיעור השינוי המצטבר _x000d__x000a_"/>
    </ext>
  </extLst>
</table>
</file>

<file path=xl/tables/table16.xml><?xml version="1.0" encoding="utf-8"?>
<table xmlns="http://schemas.openxmlformats.org/spreadsheetml/2006/main" id="16" name="Table16" displayName="Table16" ref="A8:E12" totalsRowShown="0" headerRowDxfId="52" headerRowBorderDxfId="51" tableBorderDxfId="50" totalsRowBorderDxfId="49" dataCellStyle="Normal 34">
  <tableColumns count="5">
    <tableColumn id="1" name="תאריך" dataDxfId="48" dataCellStyle="Normal 34"/>
    <tableColumn id="2" name="השינוי ביתרה" dataDxfId="47" dataCellStyle="Normal 34"/>
    <tableColumn id="3" name="תנועות " dataDxfId="46" dataCellStyle="Normal 34"/>
    <tableColumn id="4" name="השפעת מחיר" dataDxfId="45" dataCellStyle="Normal 34"/>
    <tableColumn id="5" name="השפעת שער החליפין" dataDxfId="44" dataCellStyle="Normal 34"/>
  </tableColumns>
  <tableStyleInfo showFirstColumn="0" showLastColumn="0" showRowStripes="1" showColumnStripes="0"/>
  <extLst>
    <ext xmlns:x14="http://schemas.microsoft.com/office/spreadsheetml/2009/9/main" uri="{504A1905-F514-4f6f-8877-14C23A59335A}">
      <x14:table altText="נתונים לאיור ג'-15ב" altTextSummary="מקורות השינוי בעודף הנכסים של המשק על התחייבויותיו¹,_x000d__x000a_ 2014 עד  2017_x000d__x000a_"/>
    </ext>
  </extLst>
</table>
</file>

<file path=xl/tables/table17.xml><?xml version="1.0" encoding="utf-8"?>
<table xmlns="http://schemas.openxmlformats.org/spreadsheetml/2006/main" id="17" name="Table17" displayName="Table17" ref="A1:D20" totalsRowShown="0" headerRowDxfId="43" headerRowBorderDxfId="42" tableBorderDxfId="41" totalsRowBorderDxfId="40" headerRowCellStyle="Normal 20">
  <tableColumns count="4">
    <tableColumn id="1" name="תאריך" dataDxfId="39" dataCellStyle="Normal 20"/>
    <tableColumn id="2" name="החוב החיצוני ברוטו " dataDxfId="38" dataCellStyle="Normal 20"/>
    <tableColumn id="3" name="סך נכסי החוב בחו&quot;ל" dataDxfId="37" dataCellStyle="Normal 20"/>
    <tableColumn id="4" name="החוב החיצוני השלילי" dataDxfId="36" dataCellStyle="Normal 20"/>
  </tableColumns>
  <tableStyleInfo showFirstColumn="0" showLastColumn="0" showRowStripes="1" showColumnStripes="0"/>
  <extLst>
    <ext xmlns:x14="http://schemas.microsoft.com/office/spreadsheetml/2009/9/main" uri="{504A1905-F514-4f6f-8877-14C23A59335A}">
      <x14:table altText="נתונים לאיור ג'-16" altTextSummary=": עודף הנכסים על ההתחייבויות במכשירי חוב בלבד (החוב החיצוני השלילי)   2007עד 2017_x000d__x000a_סימן (+): המשק מלווה נטו לחו&quot;ל_x000d__x000a_"/>
    </ext>
  </extLst>
</table>
</file>

<file path=xl/tables/table18.xml><?xml version="1.0" encoding="utf-8"?>
<table xmlns="http://schemas.openxmlformats.org/spreadsheetml/2006/main" id="18" name="Table18" displayName="Table18" ref="A1:E15" totalsRowShown="0" headerRowDxfId="35" dataDxfId="33" headerRowBorderDxfId="34" tableBorderDxfId="32" totalsRowBorderDxfId="31" dataCellStyle="Comma">
  <tableColumns count="5">
    <tableColumn id="1" name="תאריך" dataDxfId="30"/>
    <tableColumn id="2" name="השקעות תושבי חוץ בישראל" dataDxfId="29" dataCellStyle="Comma"/>
    <tableColumn id="3" name="השקעות תושבי ישראל בחו&quot;ל ללא נכסי רזרבה " dataDxfId="28" dataCellStyle="Comma"/>
    <tableColumn id="4" name="יבוא הון נטו (+) כולל נכסי רזרבה" dataDxfId="27" dataCellStyle="Comma"/>
    <tableColumn id="5" name="יבוא הון נטו (+) ללא נכסי רזרבה" dataDxfId="26" dataCellStyle="Comma"/>
  </tableColumns>
  <tableStyleInfo showFirstColumn="0" showLastColumn="0" showRowStripes="1" showColumnStripes="0"/>
  <extLst>
    <ext xmlns:x14="http://schemas.microsoft.com/office/spreadsheetml/2009/9/main" uri="{504A1905-F514-4f6f-8877-14C23A59335A}">
      <x14:table altText="נתונים לאיור ג'-17" altTextSummary="זרמי ההשקעות של תושבי חוץ במשק  ושל תושבי ישראל בחו&quot;ל, 2007עד 2017_x000d__x000a_"/>
    </ext>
  </extLst>
</table>
</file>

<file path=xl/tables/table19.xml><?xml version="1.0" encoding="utf-8"?>
<table xmlns="http://schemas.openxmlformats.org/spreadsheetml/2006/main" id="19" name="Table19" displayName="Table19" ref="A1:C15" totalsRowShown="0" headerRowDxfId="25" headerRowBorderDxfId="24" tableBorderDxfId="23" totalsRowBorderDxfId="22">
  <tableColumns count="3">
    <tableColumn id="1" name="תאריך" dataDxfId="21"/>
    <tableColumn id="2" name="הון מניות ישראליות הנסחרות בתל אביב" dataDxfId="20"/>
    <tableColumn id="3" name="הון מניות ישראליות הנסחרות בחו&quot;ל" dataDxfId="19"/>
  </tableColumns>
  <tableStyleInfo showFirstColumn="0" showLastColumn="0" showRowStripes="1" showColumnStripes="0"/>
  <extLst>
    <ext xmlns:x14="http://schemas.microsoft.com/office/spreadsheetml/2009/9/main" uri="{504A1905-F514-4f6f-8877-14C23A59335A}">
      <x14:table altText="נתונים לאיור ג'-18" altTextSummary="התפלגות ההשקעות הפיננסיות של תושבי חוץ בהון מניות ישראליות לפי מקום המסחר, 2007 עד 2017:_x000d__x000a_זרם ההשקעות הפיננסיות של תושבי חוץ בהון מניות ישראליות התרכז השנה בהון מניות הנסחרות בתל אביב, שלא כמו בשלוש השנים האחרונות_x000d__x000a__x000d__x000a_"/>
    </ext>
  </extLst>
</table>
</file>

<file path=xl/tables/table2.xml><?xml version="1.0" encoding="utf-8"?>
<table xmlns="http://schemas.openxmlformats.org/spreadsheetml/2006/main" id="2" name="Table2" displayName="Table2" ref="A1:D15" totalsRowShown="0" headerRowDxfId="153" headerRowBorderDxfId="152" tableBorderDxfId="151">
  <tableColumns count="4">
    <tableColumn id="1" name="Column1" dataDxfId="150"/>
    <tableColumn id="2" name="השפעת שינויי המחיר על יתרת הון המניות" dataDxfId="149"/>
    <tableColumn id="3" name="השפעת שינויי המחיר על יתרת האג&quot;ח" dataDxfId="148"/>
    <tableColumn id="4" name="השינוי ביתרת ההשקעות הפיננסיות של תושבי ישראל בניירות ערך זרים" dataDxfId="147" dataCellStyle="Comma"/>
  </tableColumns>
  <tableStyleInfo showFirstColumn="0" showLastColumn="0" showRowStripes="1" showColumnStripes="0"/>
  <extLst>
    <ext xmlns:x14="http://schemas.microsoft.com/office/spreadsheetml/2009/9/main" uri="{504A1905-F514-4f6f-8877-14C23A59335A}">
      <x14:table altText="נתונים לאיור ג'-2" altTextSummary=": השפעת שינויי המחיר על יתרת ההשקעות הפיננסיות של תושבי ישראל בהון מניות  ובאג&quot;ח זרות, 2007 עד 2017 "/>
    </ext>
  </extLst>
</table>
</file>

<file path=xl/tables/table20.xml><?xml version="1.0" encoding="utf-8"?>
<table xmlns="http://schemas.openxmlformats.org/spreadsheetml/2006/main" id="20" name="Table20" displayName="Table20" ref="A1:C15" totalsRowShown="0" headerRowDxfId="18" tableBorderDxfId="17">
  <tableColumns count="3">
    <tableColumn id="1" name="תאריך" dataDxfId="16"/>
    <tableColumn id="2" name="אג&quot;ח ממשלתיות ישראליות הנסחרות בחו&quot;ל" dataDxfId="15" dataCellStyle="Normal 3"/>
    <tableColumn id="3" name="אג&quot;ח ממשלתיות ישראליות ומק&quot;ם הנסחרים בתל אביב" dataDxfId="14" dataCellStyle="Normal 3"/>
  </tableColumns>
  <tableStyleInfo showFirstColumn="0" showLastColumn="0" showRowStripes="1" showColumnStripes="0"/>
  <extLst>
    <ext xmlns:x14="http://schemas.microsoft.com/office/spreadsheetml/2009/9/main" uri="{504A1905-F514-4f6f-8877-14C23A59335A}">
      <x14:table altText="נתונים לאיור ג'-19" altTextSummary="התפלגות ההשקעות הפיננסיות של תושבי חוץ באג&quot;ח ממשלתיות ישראליות לפי מקום המסחר, 2007 עד 2017:_x000d__x000a_זרם ההשקעות של תושבי חוץ באג&quot;ח הממשלתיות הישראליות הנסחרות בחו&quot;ל בשנת 2017 היה גבוה מזרם זה בשנים האחרונות_x000d__x000a_"/>
    </ext>
  </extLst>
</table>
</file>

<file path=xl/tables/table21.xml><?xml version="1.0" encoding="utf-8"?>
<table xmlns="http://schemas.openxmlformats.org/spreadsheetml/2006/main" id="21" name="Table21" displayName="Table21" ref="A1:B10" totalsRowShown="0" headerRowDxfId="13" headerRowBorderDxfId="12" tableBorderDxfId="11" totalsRowBorderDxfId="10">
  <tableColumns count="2">
    <tableColumn id="1" name="מס' חברות" dataDxfId="9"/>
    <tableColumn id="2" name="אחוז שווי מצטבר" dataDxfId="8" dataCellStyle="Percent"/>
  </tableColumns>
  <tableStyleInfo showFirstColumn="0" showLastColumn="0" showRowStripes="1" showColumnStripes="0"/>
  <extLst>
    <ext xmlns:x14="http://schemas.microsoft.com/office/spreadsheetml/2009/9/main" uri="{504A1905-F514-4f6f-8877-14C23A59335A}">
      <x14:table altText="נתונים לאיור ג'-20" altTextSummary="ריכוזיות יתרת ההשקעות הפיננסיות של תושבי חוץ בהון מניות הנסחרות בתל אביב, יתרה של 19.1 מיליארדי דולרים,  12/2017:_x000d__x000a_כ-50% מיתרת ההשקעות הפיננסיות של תושבי חוץ במניות ישראליות הנסחרות בתל אביב מושקעת ב-5 חברות ישראליות בלבד."/>
    </ext>
  </extLst>
</table>
</file>

<file path=xl/tables/table22.xml><?xml version="1.0" encoding="utf-8"?>
<table xmlns="http://schemas.openxmlformats.org/spreadsheetml/2006/main" id="22" name="Table22" displayName="Table22" ref="A1:B9" totalsRowShown="0" headerRowDxfId="7" headerRowBorderDxfId="6" tableBorderDxfId="5" totalsRowBorderDxfId="4">
  <tableColumns count="2">
    <tableColumn id="1" name="מס' חברות" dataDxfId="3"/>
    <tableColumn id="2" name="אחוז שווי מצטבר" dataDxfId="2" dataCellStyle="Comma"/>
  </tableColumns>
  <tableStyleInfo showFirstColumn="0" showLastColumn="0" showRowStripes="1" showColumnStripes="0"/>
  <extLst>
    <ext xmlns:x14="http://schemas.microsoft.com/office/spreadsheetml/2009/9/main" uri="{504A1905-F514-4f6f-8877-14C23A59335A}">
      <x14:table altText="נתונים לאיור ג'-21" altTextSummary="ריכוזיות יתרת ההשקעות הפיננסיות של תושבי חוץ באג&quot;ח חברות הנסחרות בתל אביב, יתרה של 380 מיליוני דולרים,  12/2017:_x000d__x000a_כ-50% מיתרת ההשקעות הפיננסיות של תושבי חוץ באג&quot;ח חברות ישראליות הנסחרות בתל אביב מושקעת באג&quot;ח של 10 חברות בלבד._x000d__x000a_"/>
    </ext>
  </extLst>
</table>
</file>

<file path=xl/tables/table23.xml><?xml version="1.0" encoding="utf-8"?>
<table xmlns="http://schemas.openxmlformats.org/spreadsheetml/2006/main" id="23" name="Table23" displayName="Table23" ref="B2:H33" totalsRowShown="0" headerRowDxfId="1" tableBorderDxfId="0" headerRowCellStyle="Normal_p9">
  <tableColumns count="7">
    <tableColumn id="1" name="מיליארדי דולרים"/>
    <tableColumn id="2" name="Column1"/>
    <tableColumn id="3" name="היתרה לסוף שנת 2016"/>
    <tableColumn id="4" name="התנועות"/>
    <tableColumn id="5" name="השינוי במחירים"/>
    <tableColumn id="6" name="הפרשי שער והתאמות אחרות"/>
    <tableColumn id="7" name="היתרה לסוף שנת 2017"/>
  </tableColumns>
  <tableStyleInfo showFirstColumn="0" showLastColumn="0" showRowStripes="1" showColumnStripes="0"/>
  <extLst>
    <ext xmlns:x14="http://schemas.microsoft.com/office/spreadsheetml/2009/9/main" uri="{504A1905-F514-4f6f-8877-14C23A59335A}">
      <x14:table altText="לוח אינדקטורים" altTextSummary="לוח אינדקטורים"/>
    </ext>
  </extLst>
</table>
</file>

<file path=xl/tables/table3.xml><?xml version="1.0" encoding="utf-8"?>
<table xmlns="http://schemas.openxmlformats.org/spreadsheetml/2006/main" id="3" name="Table3" displayName="Table3" ref="A1:C15" totalsRowShown="0" headerRowDxfId="146" headerRowBorderDxfId="145" tableBorderDxfId="144">
  <tableColumns count="3">
    <tableColumn id="1" name="Column1" dataDxfId="143"/>
    <tableColumn id="2" name="הון מניות" dataDxfId="142"/>
    <tableColumn id="3" name="אג&quot;ח סחירות" dataDxfId="141"/>
  </tableColumns>
  <tableStyleInfo showFirstColumn="0" showLastColumn="0" showRowStripes="1" showColumnStripes="0"/>
  <extLst>
    <ext xmlns:x14="http://schemas.microsoft.com/office/spreadsheetml/2009/9/main" uri="{504A1905-F514-4f6f-8877-14C23A59335A}">
      <x14:table altText="נתונים לאיור ג'-3" altTextSummary="זרם ההשקעות הפיננסיות נטו של תושבי ישראל באג&quot;ח ובמניות זרות, _x000d__x000a_ 2007 עד 2017"/>
    </ext>
  </extLst>
</table>
</file>

<file path=xl/tables/table4.xml><?xml version="1.0" encoding="utf-8"?>
<table xmlns="http://schemas.openxmlformats.org/spreadsheetml/2006/main" id="4" name="Table4" displayName="Table4" ref="A1:E9" totalsRowShown="0" headerRowDxfId="140" tableBorderDxfId="139">
  <tableColumns count="5">
    <tableColumn id="1" name="Column1" dataDxfId="138"/>
    <tableColumn id="2" name="המגזר העסקי" dataDxfId="137"/>
    <tableColumn id="3" name="הגופים המוסדיים" dataDxfId="136"/>
    <tableColumn id="4" name="משקי הבית" dataDxfId="135"/>
    <tableColumn id="5" name="המגזר הבנקאי" dataDxfId="134"/>
  </tableColumns>
  <tableStyleInfo showFirstColumn="0" showLastColumn="0" showRowStripes="1" showColumnStripes="0"/>
  <extLst>
    <ext xmlns:x14="http://schemas.microsoft.com/office/spreadsheetml/2009/9/main" uri="{504A1905-F514-4f6f-8877-14C23A59335A}">
      <x14:table altText="נתונים לאיור ג'-4" altTextSummary="התפלגות זרם ההשקעות הפיננסיות נטו של תושבי ישראל בחו&quot;ל לפי מגזרים,_x000d__x000a_2010 עד 2017_x000d__x000a_"/>
    </ext>
  </extLst>
</table>
</file>

<file path=xl/tables/table5.xml><?xml version="1.0" encoding="utf-8"?>
<table xmlns="http://schemas.openxmlformats.org/spreadsheetml/2006/main" id="5" name="Table5" displayName="Table5" ref="A1:C15" totalsRowShown="0" headerRowDxfId="133" headerRowBorderDxfId="132" tableBorderDxfId="131">
  <tableColumns count="3">
    <tableColumn id="1" name="משקיעים מוסדיים" dataDxfId="130"/>
    <tableColumn id="2" name="הון מניות" dataDxfId="129"/>
    <tableColumn id="3" name="אג&quot;ח " dataDxfId="128"/>
  </tableColumns>
  <tableStyleInfo showFirstColumn="0" showLastColumn="0" showRowStripes="1" showColumnStripes="0"/>
  <extLst>
    <ext xmlns:x14="http://schemas.microsoft.com/office/spreadsheetml/2009/9/main" uri="{504A1905-F514-4f6f-8877-14C23A59335A}">
      <x14:table altText="נתונים לאיור ג'-5" altTextSummary="זרם ההשקעות הפיננסיות נטו של המשקיעים המוסדיים  בחו&quot;ל לפי מכשירים,_x000d__x000a_2007 עד 2017_x000d__x000a_"/>
    </ext>
  </extLst>
</table>
</file>

<file path=xl/tables/table6.xml><?xml version="1.0" encoding="utf-8"?>
<table xmlns="http://schemas.openxmlformats.org/spreadsheetml/2006/main" id="6" name="Table6" displayName="Table6" ref="A1:C9" totalsRowShown="0" headerRowDxfId="127" headerRowBorderDxfId="126" tableBorderDxfId="125">
  <tableColumns count="3">
    <tableColumn id="1" name="Column1" dataDxfId="124"/>
    <tableColumn id="2" name="השקעות ישירות של יתר הענפים בהון מניות זרות" dataDxfId="123"/>
    <tableColumn id="3" name="השקעות ישירות של ענף התרופות בהון מניות זרות" dataDxfId="122"/>
  </tableColumns>
  <tableStyleInfo showFirstColumn="0" showLastColumn="0" showRowStripes="1" showColumnStripes="0"/>
  <extLst>
    <ext xmlns:x14="http://schemas.microsoft.com/office/spreadsheetml/2009/9/main" uri="{504A1905-F514-4f6f-8877-14C23A59335A}">
      <x14:table altText="נתונים לאיור ג'-6" altTextSummary="זרם ההשקעות הישירות  נטו של תושבי ישראל בהון מניות זרות לפי ענפים,_x000d__x000a_2010 עד 2017_x000d__x000a_"/>
    </ext>
  </extLst>
</table>
</file>

<file path=xl/tables/table7.xml><?xml version="1.0" encoding="utf-8"?>
<table xmlns="http://schemas.openxmlformats.org/spreadsheetml/2006/main" id="7" name="Table7" displayName="Table7" ref="A1:B15" totalsRowShown="0" headerRowDxfId="121" headerRowBorderDxfId="120" tableBorderDxfId="119" totalsRowBorderDxfId="118">
  <tableColumns count="2">
    <tableColumn id="1" name="Column1" dataDxfId="117"/>
    <tableColumn id="2" name="זרם הלוואות פיננסיות " dataDxfId="116"/>
  </tableColumns>
  <tableStyleInfo showFirstColumn="0" showLastColumn="0" showRowStripes="1" showColumnStripes="0"/>
  <extLst>
    <ext xmlns:x14="http://schemas.microsoft.com/office/spreadsheetml/2009/9/main" uri="{504A1905-F514-4f6f-8877-14C23A59335A}">
      <x14:table altText="נתונים לאיור ג'-7" altTextSummary=":ההלוואות הפיננסיות שנתנו תושבי ישראל לתושבי חוץ,  2007 עד 2017_x000d__x000a_"/>
    </ext>
  </extLst>
</table>
</file>

<file path=xl/tables/table8.xml><?xml version="1.0" encoding="utf-8"?>
<table xmlns="http://schemas.openxmlformats.org/spreadsheetml/2006/main" id="8" name="Table8" displayName="Table8" ref="A1:D15" totalsRowShown="0" headerRowDxfId="115" headerRowBorderDxfId="114" tableBorderDxfId="113" totalsRowBorderDxfId="112">
  <tableColumns count="4">
    <tableColumn id="1" name="Column1" dataDxfId="111"/>
    <tableColumn id="2" name="השקעות ישירות" dataDxfId="110" dataCellStyle="Normal_IIP"/>
    <tableColumn id="3" name="השקעות פיננסיות" dataDxfId="109" dataCellStyle="Normal_IIP"/>
    <tableColumn id="4" name="השקעות אחרות" dataDxfId="108" dataCellStyle="Normal_IIP"/>
  </tableColumns>
  <tableStyleInfo showFirstColumn="0" showLastColumn="0" showRowStripes="1" showColumnStripes="0"/>
  <extLst>
    <ext xmlns:x14="http://schemas.microsoft.com/office/spreadsheetml/2009/9/main" uri="{504A1905-F514-4f6f-8877-14C23A59335A}">
      <x14:table altText="נתונים לאיור ג'-8" altTextSummary=": יתרת ההתחייבויות של המשק לחו&quot;ל,_x000d__x000a_ 2007עד 2017_x000d__x000a_"/>
    </ext>
  </extLst>
</table>
</file>

<file path=xl/tables/table9.xml><?xml version="1.0" encoding="utf-8"?>
<table xmlns="http://schemas.openxmlformats.org/spreadsheetml/2006/main" id="9" name="Table9" displayName="Table9" ref="A1:C15" totalsRowShown="0" headerRowDxfId="107" headerRowBorderDxfId="106" tableBorderDxfId="105" totalsRowBorderDxfId="104">
  <tableColumns count="3">
    <tableColumn id="1" name="Column1" dataDxfId="103"/>
    <tableColumn id="2" name="השקעות ישירות בהון מניות" dataDxfId="102" dataCellStyle="Normal_IIP"/>
    <tableColumn id="3" name="השינוי ביתרת ההשקעות הישירות של תושבי חוץ במשק" dataDxfId="101" dataCellStyle="Normal_IIP"/>
  </tableColumns>
  <tableStyleInfo showFirstColumn="0" showLastColumn="0" showRowStripes="1" showColumnStripes="0"/>
  <extLst>
    <ext xmlns:x14="http://schemas.microsoft.com/office/spreadsheetml/2009/9/main" uri="{504A1905-F514-4f6f-8877-14C23A59335A}">
      <x14:table altText="נתונים לאיור ג'-9" altTextSummary="זרם ההשקעות הישירות של תושבי חוץ בהון מניות  בישראל,  2007 עד 2017_x000d__x000a_"/>
    </ext>
  </extLst>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table" Target="../tables/table15.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5.bin"/></Relationships>
</file>

<file path=xl/worksheets/_rels/sheet43.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6.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37.bin"/></Relationships>
</file>

<file path=xl/worksheets/_rels/sheet46.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120" zoomScaleNormal="120" workbookViewId="0">
      <selection activeCell="B33" sqref="B33"/>
    </sheetView>
  </sheetViews>
  <sheetFormatPr defaultRowHeight="12.75"/>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6"/>
  <sheetViews>
    <sheetView rightToLeft="1" workbookViewId="0"/>
  </sheetViews>
  <sheetFormatPr defaultRowHeight="12.75"/>
  <sheetData>
    <row r="1" spans="1:65">
      <c r="A1" s="6" t="e">
        <f>#REF!</f>
        <v>#REF!</v>
      </c>
      <c r="B1" s="6" t="e">
        <f>#REF!</f>
        <v>#REF!</v>
      </c>
      <c r="C1" s="6" t="e">
        <f>#REF!</f>
        <v>#REF!</v>
      </c>
      <c r="D1" s="6" t="e">
        <f>#REF!</f>
        <v>#REF!</v>
      </c>
      <c r="E1" s="6" t="e">
        <f>#REF!</f>
        <v>#REF!</v>
      </c>
      <c r="F1" s="6" t="e">
        <f>#REF!</f>
        <v>#REF!</v>
      </c>
      <c r="G1" s="6" t="e">
        <f>#REF!</f>
        <v>#REF!</v>
      </c>
      <c r="H1" s="6" t="e">
        <f>#REF!</f>
        <v>#REF!</v>
      </c>
      <c r="I1" s="6" t="e">
        <f>#REF!</f>
        <v>#REF!</v>
      </c>
      <c r="J1" s="6" t="e">
        <f>#REF!</f>
        <v>#REF!</v>
      </c>
      <c r="K1" s="6" t="e">
        <f>#REF!</f>
        <v>#REF!</v>
      </c>
      <c r="L1" s="6" t="e">
        <f>#REF!</f>
        <v>#REF!</v>
      </c>
      <c r="M1" s="6" t="e">
        <f>#REF!</f>
        <v>#REF!</v>
      </c>
      <c r="N1" s="6" t="e">
        <f>#REF!</f>
        <v>#REF!</v>
      </c>
      <c r="O1" s="6" t="e">
        <f>#REF!</f>
        <v>#REF!</v>
      </c>
      <c r="P1" s="6" t="e">
        <f>#REF!</f>
        <v>#REF!</v>
      </c>
      <c r="Q1" s="6" t="e">
        <f>#REF!</f>
        <v>#REF!</v>
      </c>
      <c r="R1" s="6" t="e">
        <f>#REF!</f>
        <v>#REF!</v>
      </c>
      <c r="S1" s="6" t="e">
        <f>#REF!</f>
        <v>#REF!</v>
      </c>
      <c r="T1" s="6" t="e">
        <f>#REF!</f>
        <v>#REF!</v>
      </c>
      <c r="U1" s="6" t="e">
        <f>#REF!</f>
        <v>#REF!</v>
      </c>
      <c r="V1" s="6" t="e">
        <f>#REF!</f>
        <v>#REF!</v>
      </c>
      <c r="W1" s="6" t="e">
        <f>#REF!</f>
        <v>#REF!</v>
      </c>
      <c r="X1" s="6" t="e">
        <f>#REF!</f>
        <v>#REF!</v>
      </c>
      <c r="Y1" s="6" t="e">
        <f>#REF!</f>
        <v>#REF!</v>
      </c>
      <c r="Z1" s="6" t="e">
        <f>#REF!</f>
        <v>#REF!</v>
      </c>
      <c r="AA1" s="6" t="e">
        <f>#REF!</f>
        <v>#REF!</v>
      </c>
      <c r="AB1" s="6" t="e">
        <f>#REF!</f>
        <v>#REF!</v>
      </c>
      <c r="AC1" s="6" t="e">
        <f>#REF!</f>
        <v>#REF!</v>
      </c>
      <c r="AD1" s="6" t="e">
        <f>#REF!</f>
        <v>#REF!</v>
      </c>
      <c r="AE1" s="6" t="e">
        <f>#REF!</f>
        <v>#REF!</v>
      </c>
      <c r="AF1" s="6" t="e">
        <f>#REF!</f>
        <v>#REF!</v>
      </c>
      <c r="AG1" s="6" t="e">
        <f>#REF!</f>
        <v>#REF!</v>
      </c>
      <c r="AH1" s="6" t="e">
        <f>#REF!</f>
        <v>#REF!</v>
      </c>
      <c r="AI1" s="6" t="e">
        <f>#REF!</f>
        <v>#REF!</v>
      </c>
      <c r="AJ1" s="6" t="e">
        <f>#REF!</f>
        <v>#REF!</v>
      </c>
      <c r="AK1" s="6" t="e">
        <f>#REF!</f>
        <v>#REF!</v>
      </c>
      <c r="AL1" s="6" t="e">
        <f>#REF!</f>
        <v>#REF!</v>
      </c>
      <c r="AM1" s="6" t="e">
        <f>#REF!</f>
        <v>#REF!</v>
      </c>
      <c r="AN1" s="6" t="e">
        <f>#REF!</f>
        <v>#REF!</v>
      </c>
      <c r="AO1" s="6" t="e">
        <f>#REF!</f>
        <v>#REF!</v>
      </c>
      <c r="AP1" s="6" t="e">
        <f>#REF!</f>
        <v>#REF!</v>
      </c>
      <c r="AQ1" s="6" t="e">
        <f>#REF!</f>
        <v>#REF!</v>
      </c>
      <c r="AR1" s="6" t="e">
        <f>#REF!</f>
        <v>#REF!</v>
      </c>
      <c r="AS1" s="6" t="e">
        <f>#REF!</f>
        <v>#REF!</v>
      </c>
      <c r="AT1" s="6" t="e">
        <f>#REF!</f>
        <v>#REF!</v>
      </c>
      <c r="AU1" s="6" t="e">
        <f>#REF!</f>
        <v>#REF!</v>
      </c>
      <c r="AV1" s="6" t="e">
        <f>#REF!</f>
        <v>#REF!</v>
      </c>
      <c r="AW1" s="6" t="e">
        <f>#REF!</f>
        <v>#REF!</v>
      </c>
      <c r="AX1" s="6" t="e">
        <f>#REF!</f>
        <v>#REF!</v>
      </c>
      <c r="AY1" s="6" t="e">
        <f>#REF!</f>
        <v>#REF!</v>
      </c>
      <c r="AZ1" s="6" t="e">
        <f>#REF!</f>
        <v>#REF!</v>
      </c>
      <c r="BA1" s="6" t="e">
        <f>#REF!</f>
        <v>#REF!</v>
      </c>
      <c r="BB1" s="6" t="e">
        <f>#REF!</f>
        <v>#REF!</v>
      </c>
      <c r="BC1" s="6" t="e">
        <f>#REF!</f>
        <v>#REF!</v>
      </c>
      <c r="BD1" s="6" t="e">
        <f>#REF!</f>
        <v>#REF!</v>
      </c>
      <c r="BE1" s="6" t="e">
        <f>#REF!</f>
        <v>#REF!</v>
      </c>
      <c r="BF1" s="6" t="e">
        <f>#REF!</f>
        <v>#REF!</v>
      </c>
      <c r="BG1" s="6" t="e">
        <f>#REF!</f>
        <v>#REF!</v>
      </c>
      <c r="BH1" s="6" t="e">
        <f>#REF!</f>
        <v>#REF!</v>
      </c>
      <c r="BI1" s="6" t="e">
        <f>#REF!</f>
        <v>#REF!</v>
      </c>
      <c r="BJ1" s="6" t="e">
        <f>#REF!</f>
        <v>#REF!</v>
      </c>
      <c r="BK1" s="6" t="e">
        <f>#REF!</f>
        <v>#REF!</v>
      </c>
      <c r="BL1" s="6" t="e">
        <f>#REF!</f>
        <v>#REF!</v>
      </c>
      <c r="BM1" s="6" t="e">
        <f>#REF!</f>
        <v>#REF!</v>
      </c>
    </row>
    <row r="2" spans="1:65">
      <c r="A2" s="6" t="e">
        <f>#REF!</f>
        <v>#REF!</v>
      </c>
      <c r="B2" s="6" t="e">
        <f>#REF!</f>
        <v>#REF!</v>
      </c>
      <c r="C2" s="6" t="e">
        <f>#REF!</f>
        <v>#REF!</v>
      </c>
      <c r="D2" s="6" t="e">
        <f>#REF!</f>
        <v>#REF!</v>
      </c>
      <c r="E2" s="6" t="e">
        <f>#REF!</f>
        <v>#REF!</v>
      </c>
      <c r="F2" s="6" t="e">
        <f>#REF!</f>
        <v>#REF!</v>
      </c>
      <c r="G2" s="6" t="e">
        <f>#REF!</f>
        <v>#REF!</v>
      </c>
      <c r="H2" s="6" t="e">
        <f>#REF!</f>
        <v>#REF!</v>
      </c>
      <c r="I2" s="6" t="e">
        <f>#REF!</f>
        <v>#REF!</v>
      </c>
      <c r="J2" s="6" t="e">
        <f>#REF!</f>
        <v>#REF!</v>
      </c>
      <c r="K2" s="6" t="e">
        <f>#REF!</f>
        <v>#REF!</v>
      </c>
      <c r="L2" s="6" t="e">
        <f>#REF!</f>
        <v>#REF!</v>
      </c>
      <c r="M2" s="6" t="e">
        <f>#REF!</f>
        <v>#REF!</v>
      </c>
      <c r="N2" s="6" t="e">
        <f>#REF!</f>
        <v>#REF!</v>
      </c>
      <c r="O2" s="6" t="e">
        <f>#REF!</f>
        <v>#REF!</v>
      </c>
      <c r="P2" s="6" t="e">
        <f>#REF!</f>
        <v>#REF!</v>
      </c>
      <c r="Q2" s="6" t="e">
        <f>#REF!</f>
        <v>#REF!</v>
      </c>
      <c r="R2" s="6" t="e">
        <f>#REF!</f>
        <v>#REF!</v>
      </c>
      <c r="S2" s="6" t="e">
        <f>#REF!</f>
        <v>#REF!</v>
      </c>
      <c r="T2" s="6" t="e">
        <f>#REF!</f>
        <v>#REF!</v>
      </c>
      <c r="U2" s="6" t="e">
        <f>#REF!</f>
        <v>#REF!</v>
      </c>
      <c r="V2" s="6" t="e">
        <f>#REF!</f>
        <v>#REF!</v>
      </c>
      <c r="W2" s="6" t="e">
        <f>#REF!</f>
        <v>#REF!</v>
      </c>
      <c r="X2" s="6" t="e">
        <f>#REF!</f>
        <v>#REF!</v>
      </c>
      <c r="Y2" s="6" t="e">
        <f>#REF!</f>
        <v>#REF!</v>
      </c>
      <c r="Z2" s="6" t="e">
        <f>#REF!</f>
        <v>#REF!</v>
      </c>
      <c r="AA2" s="6" t="e">
        <f>#REF!</f>
        <v>#REF!</v>
      </c>
      <c r="AB2" s="6" t="e">
        <f>#REF!</f>
        <v>#REF!</v>
      </c>
      <c r="AC2" s="6" t="e">
        <f>#REF!</f>
        <v>#REF!</v>
      </c>
      <c r="AD2" s="6" t="e">
        <f>#REF!</f>
        <v>#REF!</v>
      </c>
      <c r="AE2" s="6" t="e">
        <f>#REF!</f>
        <v>#REF!</v>
      </c>
      <c r="AF2" s="6" t="e">
        <f>#REF!</f>
        <v>#REF!</v>
      </c>
      <c r="AG2" s="6" t="e">
        <f>#REF!</f>
        <v>#REF!</v>
      </c>
      <c r="AH2" s="6" t="e">
        <f>#REF!</f>
        <v>#REF!</v>
      </c>
      <c r="AI2" s="6" t="e">
        <f>#REF!</f>
        <v>#REF!</v>
      </c>
      <c r="AJ2" s="6" t="e">
        <f>#REF!</f>
        <v>#REF!</v>
      </c>
      <c r="AK2" s="6" t="e">
        <f>#REF!</f>
        <v>#REF!</v>
      </c>
      <c r="AL2" s="6" t="e">
        <f>#REF!</f>
        <v>#REF!</v>
      </c>
      <c r="AM2" s="6" t="e">
        <f>#REF!</f>
        <v>#REF!</v>
      </c>
      <c r="AN2" s="6" t="e">
        <f>#REF!</f>
        <v>#REF!</v>
      </c>
      <c r="AO2" s="6" t="e">
        <f>#REF!</f>
        <v>#REF!</v>
      </c>
      <c r="AP2" s="6" t="e">
        <f>#REF!</f>
        <v>#REF!</v>
      </c>
      <c r="AQ2" s="6" t="e">
        <f>#REF!</f>
        <v>#REF!</v>
      </c>
      <c r="AR2" s="6" t="e">
        <f>#REF!</f>
        <v>#REF!</v>
      </c>
      <c r="AS2" s="6" t="e">
        <f>#REF!</f>
        <v>#REF!</v>
      </c>
      <c r="AT2" s="6" t="e">
        <f>#REF!</f>
        <v>#REF!</v>
      </c>
      <c r="AU2" s="6" t="e">
        <f>#REF!</f>
        <v>#REF!</v>
      </c>
      <c r="AV2" s="6" t="e">
        <f>#REF!</f>
        <v>#REF!</v>
      </c>
      <c r="AW2" s="6" t="e">
        <f>#REF!</f>
        <v>#REF!</v>
      </c>
      <c r="AX2" s="6" t="e">
        <f>#REF!</f>
        <v>#REF!</v>
      </c>
      <c r="AY2" s="6" t="e">
        <f>#REF!</f>
        <v>#REF!</v>
      </c>
      <c r="AZ2" s="6" t="e">
        <f>#REF!</f>
        <v>#REF!</v>
      </c>
      <c r="BA2" s="6" t="e">
        <f>#REF!</f>
        <v>#REF!</v>
      </c>
      <c r="BB2" s="6" t="e">
        <f>#REF!</f>
        <v>#REF!</v>
      </c>
      <c r="BC2" s="6" t="e">
        <f>#REF!</f>
        <v>#REF!</v>
      </c>
      <c r="BD2" s="6" t="e">
        <f>#REF!</f>
        <v>#REF!</v>
      </c>
      <c r="BE2" s="6" t="e">
        <f>#REF!</f>
        <v>#REF!</v>
      </c>
      <c r="BF2" s="6" t="e">
        <f>#REF!</f>
        <v>#REF!</v>
      </c>
      <c r="BG2" s="6" t="e">
        <f>#REF!</f>
        <v>#REF!</v>
      </c>
      <c r="BH2" s="6" t="e">
        <f>#REF!</f>
        <v>#REF!</v>
      </c>
      <c r="BI2" s="6" t="e">
        <f>#REF!</f>
        <v>#REF!</v>
      </c>
      <c r="BJ2" s="6" t="e">
        <f>#REF!</f>
        <v>#REF!</v>
      </c>
      <c r="BK2" s="6" t="e">
        <f>#REF!</f>
        <v>#REF!</v>
      </c>
      <c r="BL2" s="6" t="e">
        <f>#REF!</f>
        <v>#REF!</v>
      </c>
      <c r="BM2" s="6" t="e">
        <f>#REF!</f>
        <v>#REF!</v>
      </c>
    </row>
    <row r="3" spans="1:65">
      <c r="A3" s="6" t="e">
        <f>#REF!</f>
        <v>#REF!</v>
      </c>
      <c r="B3" s="6" t="e">
        <f>#REF!</f>
        <v>#REF!</v>
      </c>
      <c r="C3" s="6" t="e">
        <f>#REF!</f>
        <v>#REF!</v>
      </c>
      <c r="D3" s="6" t="e">
        <f>#REF!</f>
        <v>#REF!</v>
      </c>
      <c r="E3" s="6" t="e">
        <f>#REF!</f>
        <v>#REF!</v>
      </c>
      <c r="F3" s="6" t="e">
        <f>#REF!</f>
        <v>#REF!</v>
      </c>
      <c r="G3" s="6" t="e">
        <f>#REF!</f>
        <v>#REF!</v>
      </c>
      <c r="H3" s="6" t="e">
        <f>#REF!</f>
        <v>#REF!</v>
      </c>
      <c r="I3" s="6" t="e">
        <f>#REF!</f>
        <v>#REF!</v>
      </c>
      <c r="J3" s="6" t="e">
        <f>#REF!</f>
        <v>#REF!</v>
      </c>
      <c r="K3" s="6" t="e">
        <f>#REF!</f>
        <v>#REF!</v>
      </c>
      <c r="L3" s="6" t="e">
        <f>#REF!</f>
        <v>#REF!</v>
      </c>
      <c r="M3" s="6" t="e">
        <f>#REF!</f>
        <v>#REF!</v>
      </c>
      <c r="N3" s="6" t="e">
        <f>#REF!</f>
        <v>#REF!</v>
      </c>
      <c r="O3" s="6" t="e">
        <f>#REF!</f>
        <v>#REF!</v>
      </c>
      <c r="P3" s="6" t="e">
        <f>#REF!</f>
        <v>#REF!</v>
      </c>
      <c r="Q3" s="6" t="e">
        <f>#REF!</f>
        <v>#REF!</v>
      </c>
      <c r="R3" s="6" t="e">
        <f>#REF!</f>
        <v>#REF!</v>
      </c>
      <c r="S3" s="6" t="e">
        <f>#REF!</f>
        <v>#REF!</v>
      </c>
      <c r="T3" s="6" t="e">
        <f>#REF!</f>
        <v>#REF!</v>
      </c>
      <c r="U3" s="6" t="e">
        <f>#REF!</f>
        <v>#REF!</v>
      </c>
      <c r="V3" s="6" t="e">
        <f>#REF!</f>
        <v>#REF!</v>
      </c>
      <c r="W3" s="6" t="e">
        <f>#REF!</f>
        <v>#REF!</v>
      </c>
      <c r="X3" s="6" t="e">
        <f>#REF!</f>
        <v>#REF!</v>
      </c>
      <c r="Y3" s="6" t="e">
        <f>#REF!</f>
        <v>#REF!</v>
      </c>
      <c r="Z3" s="6" t="e">
        <f>#REF!</f>
        <v>#REF!</v>
      </c>
      <c r="AA3" s="6" t="e">
        <f>#REF!</f>
        <v>#REF!</v>
      </c>
      <c r="AB3" s="6" t="e">
        <f>#REF!</f>
        <v>#REF!</v>
      </c>
      <c r="AC3" s="6" t="e">
        <f>#REF!</f>
        <v>#REF!</v>
      </c>
      <c r="AD3" s="6" t="e">
        <f>#REF!</f>
        <v>#REF!</v>
      </c>
      <c r="AE3" s="6" t="e">
        <f>#REF!</f>
        <v>#REF!</v>
      </c>
      <c r="AF3" s="6" t="e">
        <f>#REF!</f>
        <v>#REF!</v>
      </c>
      <c r="AG3" s="6" t="e">
        <f>#REF!</f>
        <v>#REF!</v>
      </c>
      <c r="AH3" s="6" t="e">
        <f>#REF!</f>
        <v>#REF!</v>
      </c>
      <c r="AI3" s="6" t="e">
        <f>#REF!</f>
        <v>#REF!</v>
      </c>
      <c r="AJ3" s="6" t="e">
        <f>#REF!</f>
        <v>#REF!</v>
      </c>
      <c r="AK3" s="6" t="e">
        <f>#REF!</f>
        <v>#REF!</v>
      </c>
      <c r="AL3" s="6" t="e">
        <f>#REF!</f>
        <v>#REF!</v>
      </c>
      <c r="AM3" s="6" t="e">
        <f>#REF!</f>
        <v>#REF!</v>
      </c>
      <c r="AN3" s="6" t="e">
        <f>#REF!</f>
        <v>#REF!</v>
      </c>
      <c r="AO3" s="6" t="e">
        <f>#REF!</f>
        <v>#REF!</v>
      </c>
      <c r="AP3" s="6" t="e">
        <f>#REF!</f>
        <v>#REF!</v>
      </c>
      <c r="AQ3" s="6" t="e">
        <f>#REF!</f>
        <v>#REF!</v>
      </c>
      <c r="AR3" s="6" t="e">
        <f>#REF!</f>
        <v>#REF!</v>
      </c>
      <c r="AS3" s="6" t="e">
        <f>#REF!</f>
        <v>#REF!</v>
      </c>
      <c r="AT3" s="6" t="e">
        <f>#REF!</f>
        <v>#REF!</v>
      </c>
      <c r="AU3" s="6" t="e">
        <f>#REF!</f>
        <v>#REF!</v>
      </c>
      <c r="AV3" s="6" t="e">
        <f>#REF!</f>
        <v>#REF!</v>
      </c>
      <c r="AW3" s="6" t="e">
        <f>#REF!</f>
        <v>#REF!</v>
      </c>
      <c r="AX3" s="6" t="e">
        <f>#REF!</f>
        <v>#REF!</v>
      </c>
      <c r="AY3" s="6" t="e">
        <f>#REF!</f>
        <v>#REF!</v>
      </c>
      <c r="AZ3" s="6" t="e">
        <f>#REF!</f>
        <v>#REF!</v>
      </c>
      <c r="BA3" s="6" t="e">
        <f>#REF!</f>
        <v>#REF!</v>
      </c>
      <c r="BB3" s="6" t="e">
        <f>#REF!</f>
        <v>#REF!</v>
      </c>
      <c r="BC3" s="6" t="e">
        <f>#REF!</f>
        <v>#REF!</v>
      </c>
      <c r="BD3" s="6" t="e">
        <f>#REF!</f>
        <v>#REF!</v>
      </c>
      <c r="BE3" s="6" t="e">
        <f>#REF!</f>
        <v>#REF!</v>
      </c>
      <c r="BF3" s="6" t="e">
        <f>#REF!</f>
        <v>#REF!</v>
      </c>
      <c r="BG3" s="6" t="e">
        <f>#REF!</f>
        <v>#REF!</v>
      </c>
      <c r="BH3" s="6" t="e">
        <f>#REF!</f>
        <v>#REF!</v>
      </c>
      <c r="BI3" s="6" t="e">
        <f>#REF!</f>
        <v>#REF!</v>
      </c>
      <c r="BJ3" s="6" t="e">
        <f>#REF!</f>
        <v>#REF!</v>
      </c>
      <c r="BK3" s="6" t="e">
        <f>#REF!</f>
        <v>#REF!</v>
      </c>
      <c r="BL3" s="6" t="e">
        <f>#REF!</f>
        <v>#REF!</v>
      </c>
      <c r="BM3" s="6" t="e">
        <f>#REF!</f>
        <v>#REF!</v>
      </c>
    </row>
    <row r="4" spans="1:65">
      <c r="A4" s="6" t="e">
        <f>#REF!</f>
        <v>#REF!</v>
      </c>
      <c r="B4" s="6" t="e">
        <f>#REF!</f>
        <v>#REF!</v>
      </c>
      <c r="C4" s="6" t="e">
        <f>#REF!</f>
        <v>#REF!</v>
      </c>
      <c r="D4" s="6" t="e">
        <f>#REF!</f>
        <v>#REF!</v>
      </c>
      <c r="E4" s="6" t="e">
        <f>#REF!</f>
        <v>#REF!</v>
      </c>
      <c r="F4" s="6" t="e">
        <f>#REF!</f>
        <v>#REF!</v>
      </c>
      <c r="G4" s="6" t="e">
        <f>#REF!</f>
        <v>#REF!</v>
      </c>
      <c r="H4" s="6" t="e">
        <f>#REF!</f>
        <v>#REF!</v>
      </c>
      <c r="I4" s="6" t="e">
        <f>#REF!</f>
        <v>#REF!</v>
      </c>
      <c r="J4" s="6" t="e">
        <f>#REF!</f>
        <v>#REF!</v>
      </c>
      <c r="K4" s="6" t="e">
        <f>#REF!</f>
        <v>#REF!</v>
      </c>
      <c r="L4" s="6" t="e">
        <f>#REF!</f>
        <v>#REF!</v>
      </c>
      <c r="M4" s="6" t="e">
        <f>#REF!</f>
        <v>#REF!</v>
      </c>
      <c r="N4" s="6" t="e">
        <f>#REF!</f>
        <v>#REF!</v>
      </c>
      <c r="O4" s="6" t="e">
        <f>#REF!</f>
        <v>#REF!</v>
      </c>
      <c r="P4" s="6" t="e">
        <f>#REF!</f>
        <v>#REF!</v>
      </c>
      <c r="Q4" s="6" t="e">
        <f>#REF!</f>
        <v>#REF!</v>
      </c>
      <c r="R4" s="6" t="e">
        <f>#REF!</f>
        <v>#REF!</v>
      </c>
      <c r="S4" s="6" t="e">
        <f>#REF!</f>
        <v>#REF!</v>
      </c>
      <c r="T4" s="6" t="e">
        <f>#REF!</f>
        <v>#REF!</v>
      </c>
      <c r="U4" s="6" t="e">
        <f>#REF!</f>
        <v>#REF!</v>
      </c>
      <c r="V4" s="6" t="e">
        <f>#REF!</f>
        <v>#REF!</v>
      </c>
      <c r="W4" s="6" t="e">
        <f>#REF!</f>
        <v>#REF!</v>
      </c>
      <c r="X4" s="6" t="e">
        <f>#REF!</f>
        <v>#REF!</v>
      </c>
      <c r="Y4" s="6" t="e">
        <f>#REF!</f>
        <v>#REF!</v>
      </c>
      <c r="Z4" s="6" t="e">
        <f>#REF!</f>
        <v>#REF!</v>
      </c>
      <c r="AA4" s="6" t="e">
        <f>#REF!</f>
        <v>#REF!</v>
      </c>
      <c r="AB4" s="6" t="e">
        <f>#REF!</f>
        <v>#REF!</v>
      </c>
      <c r="AC4" s="6" t="e">
        <f>#REF!</f>
        <v>#REF!</v>
      </c>
      <c r="AD4" s="6" t="e">
        <f>#REF!</f>
        <v>#REF!</v>
      </c>
      <c r="AE4" s="6" t="e">
        <f>#REF!</f>
        <v>#REF!</v>
      </c>
      <c r="AF4" s="6" t="e">
        <f>#REF!</f>
        <v>#REF!</v>
      </c>
      <c r="AG4" s="6" t="e">
        <f>#REF!</f>
        <v>#REF!</v>
      </c>
      <c r="AH4" s="6" t="e">
        <f>#REF!</f>
        <v>#REF!</v>
      </c>
      <c r="AI4" s="6" t="e">
        <f>#REF!</f>
        <v>#REF!</v>
      </c>
      <c r="AJ4" s="6" t="e">
        <f>#REF!</f>
        <v>#REF!</v>
      </c>
      <c r="AK4" s="6" t="e">
        <f>#REF!</f>
        <v>#REF!</v>
      </c>
      <c r="AL4" s="6" t="e">
        <f>#REF!</f>
        <v>#REF!</v>
      </c>
      <c r="AM4" s="6" t="e">
        <f>#REF!</f>
        <v>#REF!</v>
      </c>
      <c r="AN4" s="6" t="e">
        <f>#REF!</f>
        <v>#REF!</v>
      </c>
      <c r="AO4" s="6" t="e">
        <f>#REF!</f>
        <v>#REF!</v>
      </c>
      <c r="AP4" s="6" t="e">
        <f>#REF!</f>
        <v>#REF!</v>
      </c>
      <c r="AQ4" s="6" t="e">
        <f>#REF!</f>
        <v>#REF!</v>
      </c>
      <c r="AR4" s="6" t="e">
        <f>#REF!</f>
        <v>#REF!</v>
      </c>
      <c r="AS4" s="6" t="e">
        <f>#REF!</f>
        <v>#REF!</v>
      </c>
      <c r="AT4" s="6" t="e">
        <f>#REF!</f>
        <v>#REF!</v>
      </c>
      <c r="AU4" s="6" t="e">
        <f>#REF!</f>
        <v>#REF!</v>
      </c>
      <c r="AV4" s="6" t="e">
        <f>#REF!</f>
        <v>#REF!</v>
      </c>
      <c r="AW4" s="6" t="e">
        <f>#REF!</f>
        <v>#REF!</v>
      </c>
      <c r="AX4" s="6" t="e">
        <f>#REF!</f>
        <v>#REF!</v>
      </c>
      <c r="AY4" s="6" t="e">
        <f>#REF!</f>
        <v>#REF!</v>
      </c>
      <c r="AZ4" s="6" t="e">
        <f>#REF!</f>
        <v>#REF!</v>
      </c>
      <c r="BA4" s="6" t="e">
        <f>#REF!</f>
        <v>#REF!</v>
      </c>
      <c r="BB4" s="6" t="e">
        <f>#REF!</f>
        <v>#REF!</v>
      </c>
      <c r="BC4" s="6" t="e">
        <f>#REF!</f>
        <v>#REF!</v>
      </c>
      <c r="BD4" s="6" t="e">
        <f>#REF!</f>
        <v>#REF!</v>
      </c>
      <c r="BE4" s="6" t="e">
        <f>#REF!</f>
        <v>#REF!</v>
      </c>
      <c r="BF4" s="6" t="e">
        <f>#REF!</f>
        <v>#REF!</v>
      </c>
      <c r="BG4" s="6" t="e">
        <f>#REF!</f>
        <v>#REF!</v>
      </c>
      <c r="BH4" s="6" t="e">
        <f>#REF!</f>
        <v>#REF!</v>
      </c>
      <c r="BI4" s="6" t="e">
        <f>#REF!</f>
        <v>#REF!</v>
      </c>
      <c r="BJ4" s="6" t="e">
        <f>#REF!</f>
        <v>#REF!</v>
      </c>
      <c r="BK4" s="6" t="e">
        <f>#REF!</f>
        <v>#REF!</v>
      </c>
      <c r="BL4" s="6" t="e">
        <f>#REF!</f>
        <v>#REF!</v>
      </c>
      <c r="BM4" s="6" t="e">
        <f>#REF!</f>
        <v>#REF!</v>
      </c>
    </row>
    <row r="5" spans="1:65">
      <c r="A5" s="6" t="e">
        <f>#REF!</f>
        <v>#REF!</v>
      </c>
      <c r="B5" s="6" t="e">
        <f>#REF!</f>
        <v>#REF!</v>
      </c>
      <c r="C5" s="6" t="e">
        <f>#REF!</f>
        <v>#REF!</v>
      </c>
      <c r="D5" s="6" t="e">
        <f>#REF!</f>
        <v>#REF!</v>
      </c>
      <c r="E5" s="6" t="e">
        <f>#REF!</f>
        <v>#REF!</v>
      </c>
      <c r="F5" s="6" t="e">
        <f>#REF!</f>
        <v>#REF!</v>
      </c>
      <c r="G5" s="6" t="e">
        <f>#REF!</f>
        <v>#REF!</v>
      </c>
      <c r="H5" s="6" t="e">
        <f>#REF!</f>
        <v>#REF!</v>
      </c>
      <c r="I5" s="6" t="e">
        <f>#REF!</f>
        <v>#REF!</v>
      </c>
      <c r="J5" s="6" t="e">
        <f>#REF!</f>
        <v>#REF!</v>
      </c>
      <c r="K5" s="6" t="e">
        <f>#REF!</f>
        <v>#REF!</v>
      </c>
      <c r="L5" s="6" t="e">
        <f>#REF!</f>
        <v>#REF!</v>
      </c>
      <c r="M5" s="6" t="e">
        <f>#REF!</f>
        <v>#REF!</v>
      </c>
      <c r="N5" s="6" t="e">
        <f>#REF!</f>
        <v>#REF!</v>
      </c>
      <c r="O5" s="6" t="e">
        <f>#REF!</f>
        <v>#REF!</v>
      </c>
      <c r="P5" s="6" t="e">
        <f>#REF!</f>
        <v>#REF!</v>
      </c>
      <c r="Q5" s="6" t="e">
        <f>#REF!</f>
        <v>#REF!</v>
      </c>
      <c r="R5" s="6" t="e">
        <f>#REF!</f>
        <v>#REF!</v>
      </c>
      <c r="S5" s="6" t="e">
        <f>#REF!</f>
        <v>#REF!</v>
      </c>
      <c r="T5" s="6" t="e">
        <f>#REF!</f>
        <v>#REF!</v>
      </c>
      <c r="U5" s="6" t="e">
        <f>#REF!</f>
        <v>#REF!</v>
      </c>
      <c r="V5" s="6" t="e">
        <f>#REF!</f>
        <v>#REF!</v>
      </c>
      <c r="W5" s="6" t="e">
        <f>#REF!</f>
        <v>#REF!</v>
      </c>
      <c r="X5" s="6" t="e">
        <f>#REF!</f>
        <v>#REF!</v>
      </c>
      <c r="Y5" s="6" t="e">
        <f>#REF!</f>
        <v>#REF!</v>
      </c>
      <c r="Z5" s="6" t="e">
        <f>#REF!</f>
        <v>#REF!</v>
      </c>
      <c r="AA5" s="6" t="e">
        <f>#REF!</f>
        <v>#REF!</v>
      </c>
      <c r="AB5" s="6" t="e">
        <f>#REF!</f>
        <v>#REF!</v>
      </c>
      <c r="AC5" s="6" t="e">
        <f>#REF!</f>
        <v>#REF!</v>
      </c>
      <c r="AD5" s="6" t="e">
        <f>#REF!</f>
        <v>#REF!</v>
      </c>
      <c r="AE5" s="6" t="e">
        <f>#REF!</f>
        <v>#REF!</v>
      </c>
      <c r="AF5" s="6" t="e">
        <f>#REF!</f>
        <v>#REF!</v>
      </c>
      <c r="AG5" s="6" t="e">
        <f>#REF!</f>
        <v>#REF!</v>
      </c>
      <c r="AH5" s="6" t="e">
        <f>#REF!</f>
        <v>#REF!</v>
      </c>
      <c r="AI5" s="6" t="e">
        <f>#REF!</f>
        <v>#REF!</v>
      </c>
      <c r="AJ5" s="6" t="e">
        <f>#REF!</f>
        <v>#REF!</v>
      </c>
      <c r="AK5" s="6" t="e">
        <f>#REF!</f>
        <v>#REF!</v>
      </c>
      <c r="AL5" s="6" t="e">
        <f>#REF!</f>
        <v>#REF!</v>
      </c>
      <c r="AM5" s="6" t="e">
        <f>#REF!</f>
        <v>#REF!</v>
      </c>
      <c r="AN5" s="6" t="e">
        <f>#REF!</f>
        <v>#REF!</v>
      </c>
      <c r="AO5" s="6" t="e">
        <f>#REF!</f>
        <v>#REF!</v>
      </c>
      <c r="AP5" s="6" t="e">
        <f>#REF!</f>
        <v>#REF!</v>
      </c>
      <c r="AQ5" s="6" t="e">
        <f>#REF!</f>
        <v>#REF!</v>
      </c>
      <c r="AR5" s="6" t="e">
        <f>#REF!</f>
        <v>#REF!</v>
      </c>
      <c r="AS5" s="6" t="e">
        <f>#REF!</f>
        <v>#REF!</v>
      </c>
      <c r="AT5" s="6" t="e">
        <f>#REF!</f>
        <v>#REF!</v>
      </c>
      <c r="AU5" s="6" t="e">
        <f>#REF!</f>
        <v>#REF!</v>
      </c>
      <c r="AV5" s="6" t="e">
        <f>#REF!</f>
        <v>#REF!</v>
      </c>
      <c r="AW5" s="6" t="e">
        <f>#REF!</f>
        <v>#REF!</v>
      </c>
      <c r="AX5" s="6" t="e">
        <f>#REF!</f>
        <v>#REF!</v>
      </c>
      <c r="AY5" s="6" t="e">
        <f>#REF!</f>
        <v>#REF!</v>
      </c>
      <c r="AZ5" s="6" t="e">
        <f>#REF!</f>
        <v>#REF!</v>
      </c>
      <c r="BA5" s="6" t="e">
        <f>#REF!</f>
        <v>#REF!</v>
      </c>
      <c r="BB5" s="6" t="e">
        <f>#REF!</f>
        <v>#REF!</v>
      </c>
      <c r="BC5" s="6" t="e">
        <f>#REF!</f>
        <v>#REF!</v>
      </c>
      <c r="BD5" s="6" t="e">
        <f>#REF!</f>
        <v>#REF!</v>
      </c>
      <c r="BE5" s="6" t="e">
        <f>#REF!</f>
        <v>#REF!</v>
      </c>
      <c r="BF5" s="6" t="e">
        <f>#REF!</f>
        <v>#REF!</v>
      </c>
      <c r="BG5" s="6" t="e">
        <f>#REF!</f>
        <v>#REF!</v>
      </c>
      <c r="BH5" s="6" t="e">
        <f>#REF!</f>
        <v>#REF!</v>
      </c>
      <c r="BI5" s="6" t="e">
        <f>#REF!</f>
        <v>#REF!</v>
      </c>
      <c r="BJ5" s="6" t="e">
        <f>#REF!</f>
        <v>#REF!</v>
      </c>
      <c r="BK5" s="6" t="e">
        <f>#REF!</f>
        <v>#REF!</v>
      </c>
      <c r="BL5" s="6" t="e">
        <f>#REF!</f>
        <v>#REF!</v>
      </c>
      <c r="BM5" s="6" t="e">
        <f>#REF!</f>
        <v>#REF!</v>
      </c>
    </row>
    <row r="6" spans="1:65">
      <c r="A6" s="6" t="e">
        <f>#REF!</f>
        <v>#REF!</v>
      </c>
      <c r="B6" s="6" t="e">
        <f>#REF!</f>
        <v>#REF!</v>
      </c>
      <c r="C6" s="6" t="e">
        <f>#REF!</f>
        <v>#REF!</v>
      </c>
      <c r="D6" s="6" t="e">
        <f>#REF!</f>
        <v>#REF!</v>
      </c>
      <c r="E6" s="6" t="e">
        <f>#REF!</f>
        <v>#REF!</v>
      </c>
      <c r="F6" s="6" t="e">
        <f>#REF!</f>
        <v>#REF!</v>
      </c>
      <c r="G6" s="6" t="e">
        <f>#REF!</f>
        <v>#REF!</v>
      </c>
      <c r="H6" s="6" t="e">
        <f>#REF!</f>
        <v>#REF!</v>
      </c>
      <c r="I6" s="6" t="e">
        <f>#REF!</f>
        <v>#REF!</v>
      </c>
      <c r="J6" s="6" t="e">
        <f>#REF!</f>
        <v>#REF!</v>
      </c>
      <c r="K6" s="6" t="e">
        <f>#REF!</f>
        <v>#REF!</v>
      </c>
      <c r="L6" s="6" t="e">
        <f>#REF!</f>
        <v>#REF!</v>
      </c>
      <c r="M6" s="6" t="e">
        <f>#REF!</f>
        <v>#REF!</v>
      </c>
      <c r="N6" s="6" t="e">
        <f>#REF!</f>
        <v>#REF!</v>
      </c>
      <c r="O6" s="6" t="e">
        <f>#REF!</f>
        <v>#REF!</v>
      </c>
      <c r="P6" s="6" t="e">
        <f>#REF!</f>
        <v>#REF!</v>
      </c>
      <c r="Q6" s="6" t="e">
        <f>#REF!</f>
        <v>#REF!</v>
      </c>
      <c r="R6" s="6" t="e">
        <f>#REF!</f>
        <v>#REF!</v>
      </c>
      <c r="S6" s="6" t="e">
        <f>#REF!</f>
        <v>#REF!</v>
      </c>
      <c r="T6" s="6" t="e">
        <f>#REF!</f>
        <v>#REF!</v>
      </c>
      <c r="U6" s="6" t="e">
        <f>#REF!</f>
        <v>#REF!</v>
      </c>
      <c r="V6" s="6" t="e">
        <f>#REF!</f>
        <v>#REF!</v>
      </c>
      <c r="W6" s="6" t="e">
        <f>#REF!</f>
        <v>#REF!</v>
      </c>
      <c r="X6" s="6" t="e">
        <f>#REF!</f>
        <v>#REF!</v>
      </c>
      <c r="Y6" s="6" t="e">
        <f>#REF!</f>
        <v>#REF!</v>
      </c>
      <c r="Z6" s="6" t="e">
        <f>#REF!</f>
        <v>#REF!</v>
      </c>
      <c r="AA6" s="6" t="e">
        <f>#REF!</f>
        <v>#REF!</v>
      </c>
      <c r="AB6" s="6" t="e">
        <f>#REF!</f>
        <v>#REF!</v>
      </c>
      <c r="AC6" s="6" t="e">
        <f>#REF!</f>
        <v>#REF!</v>
      </c>
      <c r="AD6" s="6" t="e">
        <f>#REF!</f>
        <v>#REF!</v>
      </c>
      <c r="AE6" s="6" t="e">
        <f>#REF!</f>
        <v>#REF!</v>
      </c>
      <c r="AF6" s="6" t="e">
        <f>#REF!</f>
        <v>#REF!</v>
      </c>
      <c r="AG6" s="6" t="e">
        <f>#REF!</f>
        <v>#REF!</v>
      </c>
      <c r="AH6" s="6" t="e">
        <f>#REF!</f>
        <v>#REF!</v>
      </c>
      <c r="AI6" s="6" t="e">
        <f>#REF!</f>
        <v>#REF!</v>
      </c>
      <c r="AJ6" s="6" t="e">
        <f>#REF!</f>
        <v>#REF!</v>
      </c>
      <c r="AK6" s="6" t="e">
        <f>#REF!</f>
        <v>#REF!</v>
      </c>
      <c r="AL6" s="6" t="e">
        <f>#REF!</f>
        <v>#REF!</v>
      </c>
      <c r="AM6" s="6" t="e">
        <f>#REF!</f>
        <v>#REF!</v>
      </c>
      <c r="AN6" s="6" t="e">
        <f>#REF!</f>
        <v>#REF!</v>
      </c>
      <c r="AO6" s="6" t="e">
        <f>#REF!</f>
        <v>#REF!</v>
      </c>
      <c r="AP6" s="6" t="e">
        <f>#REF!</f>
        <v>#REF!</v>
      </c>
      <c r="AQ6" s="6" t="e">
        <f>#REF!</f>
        <v>#REF!</v>
      </c>
      <c r="AR6" s="6" t="e">
        <f>#REF!</f>
        <v>#REF!</v>
      </c>
      <c r="AS6" s="6" t="e">
        <f>#REF!</f>
        <v>#REF!</v>
      </c>
      <c r="AT6" s="6" t="e">
        <f>#REF!</f>
        <v>#REF!</v>
      </c>
      <c r="AU6" s="6" t="e">
        <f>#REF!</f>
        <v>#REF!</v>
      </c>
      <c r="AV6" s="6" t="e">
        <f>#REF!</f>
        <v>#REF!</v>
      </c>
      <c r="AW6" s="6" t="e">
        <f>#REF!</f>
        <v>#REF!</v>
      </c>
      <c r="AX6" s="6" t="e">
        <f>#REF!</f>
        <v>#REF!</v>
      </c>
      <c r="AY6" s="6" t="e">
        <f>#REF!</f>
        <v>#REF!</v>
      </c>
      <c r="AZ6" s="6" t="e">
        <f>#REF!</f>
        <v>#REF!</v>
      </c>
      <c r="BA6" s="6" t="e">
        <f>#REF!</f>
        <v>#REF!</v>
      </c>
      <c r="BB6" s="6" t="e">
        <f>#REF!</f>
        <v>#REF!</v>
      </c>
      <c r="BC6" s="6" t="e">
        <f>#REF!</f>
        <v>#REF!</v>
      </c>
      <c r="BD6" s="6" t="e">
        <f>#REF!</f>
        <v>#REF!</v>
      </c>
      <c r="BE6" s="6" t="e">
        <f>#REF!</f>
        <v>#REF!</v>
      </c>
      <c r="BF6" s="6" t="e">
        <f>#REF!</f>
        <v>#REF!</v>
      </c>
      <c r="BG6" s="6" t="e">
        <f>#REF!</f>
        <v>#REF!</v>
      </c>
      <c r="BH6" s="6" t="e">
        <f>#REF!</f>
        <v>#REF!</v>
      </c>
      <c r="BI6" s="6" t="e">
        <f>#REF!</f>
        <v>#REF!</v>
      </c>
      <c r="BJ6" s="6" t="e">
        <f>#REF!</f>
        <v>#REF!</v>
      </c>
      <c r="BK6" s="6" t="e">
        <f>#REF!</f>
        <v>#REF!</v>
      </c>
      <c r="BL6" s="6" t="e">
        <f>#REF!</f>
        <v>#REF!</v>
      </c>
      <c r="BM6" s="6" t="e">
        <f>#REF!</f>
        <v>#REF!</v>
      </c>
    </row>
    <row r="7" spans="1:65">
      <c r="A7" s="6" t="e">
        <f>#REF!</f>
        <v>#REF!</v>
      </c>
      <c r="B7" s="6" t="e">
        <f>#REF!</f>
        <v>#REF!</v>
      </c>
      <c r="C7" s="6" t="e">
        <f>#REF!</f>
        <v>#REF!</v>
      </c>
      <c r="D7" s="6" t="e">
        <f>#REF!</f>
        <v>#REF!</v>
      </c>
      <c r="E7" s="6" t="e">
        <f>#REF!</f>
        <v>#REF!</v>
      </c>
      <c r="F7" s="6" t="e">
        <f>#REF!</f>
        <v>#REF!</v>
      </c>
      <c r="G7" s="6" t="e">
        <f>#REF!</f>
        <v>#REF!</v>
      </c>
      <c r="H7" s="6" t="e">
        <f>#REF!</f>
        <v>#REF!</v>
      </c>
      <c r="I7" s="6" t="e">
        <f>#REF!</f>
        <v>#REF!</v>
      </c>
      <c r="J7" s="6" t="e">
        <f>#REF!</f>
        <v>#REF!</v>
      </c>
      <c r="K7" s="6" t="e">
        <f>#REF!</f>
        <v>#REF!</v>
      </c>
      <c r="L7" s="6" t="e">
        <f>#REF!</f>
        <v>#REF!</v>
      </c>
      <c r="M7" s="6" t="e">
        <f>#REF!</f>
        <v>#REF!</v>
      </c>
      <c r="N7" s="6" t="e">
        <f>#REF!</f>
        <v>#REF!</v>
      </c>
      <c r="O7" s="6" t="e">
        <f>#REF!</f>
        <v>#REF!</v>
      </c>
      <c r="P7" s="6" t="e">
        <f>#REF!</f>
        <v>#REF!</v>
      </c>
      <c r="Q7" s="6" t="e">
        <f>#REF!</f>
        <v>#REF!</v>
      </c>
      <c r="R7" s="6" t="e">
        <f>#REF!</f>
        <v>#REF!</v>
      </c>
      <c r="S7" s="6" t="e">
        <f>#REF!</f>
        <v>#REF!</v>
      </c>
      <c r="T7" s="6" t="e">
        <f>#REF!</f>
        <v>#REF!</v>
      </c>
      <c r="U7" s="6" t="e">
        <f>#REF!</f>
        <v>#REF!</v>
      </c>
      <c r="V7" s="6" t="e">
        <f>#REF!</f>
        <v>#REF!</v>
      </c>
      <c r="W7" s="6" t="e">
        <f>#REF!</f>
        <v>#REF!</v>
      </c>
      <c r="X7" s="6" t="e">
        <f>#REF!</f>
        <v>#REF!</v>
      </c>
      <c r="Y7" s="6" t="e">
        <f>#REF!</f>
        <v>#REF!</v>
      </c>
      <c r="Z7" s="6" t="e">
        <f>#REF!</f>
        <v>#REF!</v>
      </c>
      <c r="AA7" s="6" t="e">
        <f>#REF!</f>
        <v>#REF!</v>
      </c>
      <c r="AB7" s="6" t="e">
        <f>#REF!</f>
        <v>#REF!</v>
      </c>
      <c r="AC7" s="6" t="e">
        <f>#REF!</f>
        <v>#REF!</v>
      </c>
      <c r="AD7" s="6" t="e">
        <f>#REF!</f>
        <v>#REF!</v>
      </c>
      <c r="AE7" s="6" t="e">
        <f>#REF!</f>
        <v>#REF!</v>
      </c>
      <c r="AF7" s="6" t="e">
        <f>#REF!</f>
        <v>#REF!</v>
      </c>
      <c r="AG7" s="6" t="e">
        <f>#REF!</f>
        <v>#REF!</v>
      </c>
      <c r="AH7" s="6" t="e">
        <f>#REF!</f>
        <v>#REF!</v>
      </c>
      <c r="AI7" s="6" t="e">
        <f>#REF!</f>
        <v>#REF!</v>
      </c>
      <c r="AJ7" s="6" t="e">
        <f>#REF!</f>
        <v>#REF!</v>
      </c>
      <c r="AK7" s="6" t="e">
        <f>#REF!</f>
        <v>#REF!</v>
      </c>
      <c r="AL7" s="6" t="e">
        <f>#REF!</f>
        <v>#REF!</v>
      </c>
      <c r="AM7" s="6" t="e">
        <f>#REF!</f>
        <v>#REF!</v>
      </c>
      <c r="AN7" s="6" t="e">
        <f>#REF!</f>
        <v>#REF!</v>
      </c>
      <c r="AO7" s="6" t="e">
        <f>#REF!</f>
        <v>#REF!</v>
      </c>
      <c r="AP7" s="6" t="e">
        <f>#REF!</f>
        <v>#REF!</v>
      </c>
      <c r="AQ7" s="6" t="e">
        <f>#REF!</f>
        <v>#REF!</v>
      </c>
      <c r="AR7" s="6" t="e">
        <f>#REF!</f>
        <v>#REF!</v>
      </c>
      <c r="AS7" s="6" t="e">
        <f>#REF!</f>
        <v>#REF!</v>
      </c>
      <c r="AT7" s="6" t="e">
        <f>#REF!</f>
        <v>#REF!</v>
      </c>
      <c r="AU7" s="6" t="e">
        <f>#REF!</f>
        <v>#REF!</v>
      </c>
      <c r="AV7" s="6" t="e">
        <f>#REF!</f>
        <v>#REF!</v>
      </c>
      <c r="AW7" s="6" t="e">
        <f>#REF!</f>
        <v>#REF!</v>
      </c>
      <c r="AX7" s="6" t="e">
        <f>#REF!</f>
        <v>#REF!</v>
      </c>
      <c r="AY7" s="6" t="e">
        <f>#REF!</f>
        <v>#REF!</v>
      </c>
      <c r="AZ7" s="6" t="e">
        <f>#REF!</f>
        <v>#REF!</v>
      </c>
      <c r="BA7" s="6" t="e">
        <f>#REF!</f>
        <v>#REF!</v>
      </c>
      <c r="BB7" s="6" t="e">
        <f>#REF!</f>
        <v>#REF!</v>
      </c>
      <c r="BC7" s="6" t="e">
        <f>#REF!</f>
        <v>#REF!</v>
      </c>
      <c r="BD7" s="6" t="e">
        <f>#REF!</f>
        <v>#REF!</v>
      </c>
      <c r="BE7" s="6" t="e">
        <f>#REF!</f>
        <v>#REF!</v>
      </c>
      <c r="BF7" s="6" t="e">
        <f>#REF!</f>
        <v>#REF!</v>
      </c>
      <c r="BG7" s="6" t="e">
        <f>#REF!</f>
        <v>#REF!</v>
      </c>
      <c r="BH7" s="6" t="e">
        <f>#REF!</f>
        <v>#REF!</v>
      </c>
      <c r="BI7" s="6" t="e">
        <f>#REF!</f>
        <v>#REF!</v>
      </c>
      <c r="BJ7" s="6" t="e">
        <f>#REF!</f>
        <v>#REF!</v>
      </c>
      <c r="BK7" s="6" t="e">
        <f>#REF!</f>
        <v>#REF!</v>
      </c>
      <c r="BL7" s="6" t="e">
        <f>#REF!</f>
        <v>#REF!</v>
      </c>
      <c r="BM7" s="6" t="e">
        <f>#REF!</f>
        <v>#REF!</v>
      </c>
    </row>
    <row r="8" spans="1:65">
      <c r="A8" s="6" t="e">
        <f>#REF!</f>
        <v>#REF!</v>
      </c>
      <c r="B8" s="6" t="e">
        <f>#REF!</f>
        <v>#REF!</v>
      </c>
      <c r="C8" s="6" t="e">
        <f>#REF!</f>
        <v>#REF!</v>
      </c>
      <c r="D8" s="6" t="e">
        <f>#REF!</f>
        <v>#REF!</v>
      </c>
      <c r="E8" s="6" t="e">
        <f>#REF!</f>
        <v>#REF!</v>
      </c>
      <c r="F8" s="6" t="e">
        <f>#REF!</f>
        <v>#REF!</v>
      </c>
      <c r="G8" s="6" t="e">
        <f>#REF!</f>
        <v>#REF!</v>
      </c>
      <c r="H8" s="6" t="e">
        <f>#REF!</f>
        <v>#REF!</v>
      </c>
      <c r="I8" s="6" t="e">
        <f>#REF!</f>
        <v>#REF!</v>
      </c>
      <c r="J8" s="6" t="e">
        <f>#REF!</f>
        <v>#REF!</v>
      </c>
      <c r="K8" s="6" t="e">
        <f>#REF!</f>
        <v>#REF!</v>
      </c>
      <c r="L8" s="6" t="e">
        <f>#REF!</f>
        <v>#REF!</v>
      </c>
      <c r="M8" s="6" t="e">
        <f>#REF!</f>
        <v>#REF!</v>
      </c>
      <c r="N8" s="6" t="e">
        <f>#REF!</f>
        <v>#REF!</v>
      </c>
      <c r="O8" s="6" t="e">
        <f>#REF!</f>
        <v>#REF!</v>
      </c>
      <c r="P8" s="6" t="e">
        <f>#REF!</f>
        <v>#REF!</v>
      </c>
      <c r="Q8" s="6" t="e">
        <f>#REF!</f>
        <v>#REF!</v>
      </c>
      <c r="R8" s="6" t="e">
        <f>#REF!</f>
        <v>#REF!</v>
      </c>
      <c r="S8" s="6" t="e">
        <f>#REF!</f>
        <v>#REF!</v>
      </c>
      <c r="T8" s="6" t="e">
        <f>#REF!</f>
        <v>#REF!</v>
      </c>
      <c r="U8" s="6" t="e">
        <f>#REF!</f>
        <v>#REF!</v>
      </c>
      <c r="V8" s="6" t="e">
        <f>#REF!</f>
        <v>#REF!</v>
      </c>
      <c r="W8" s="6" t="e">
        <f>#REF!</f>
        <v>#REF!</v>
      </c>
      <c r="X8" s="6" t="e">
        <f>#REF!</f>
        <v>#REF!</v>
      </c>
      <c r="Y8" s="6" t="e">
        <f>#REF!</f>
        <v>#REF!</v>
      </c>
      <c r="Z8" s="6" t="e">
        <f>#REF!</f>
        <v>#REF!</v>
      </c>
      <c r="AA8" s="6" t="e">
        <f>#REF!</f>
        <v>#REF!</v>
      </c>
      <c r="AB8" s="6" t="e">
        <f>#REF!</f>
        <v>#REF!</v>
      </c>
      <c r="AC8" s="6" t="e">
        <f>#REF!</f>
        <v>#REF!</v>
      </c>
      <c r="AD8" s="6" t="e">
        <f>#REF!</f>
        <v>#REF!</v>
      </c>
      <c r="AE8" s="6" t="e">
        <f>#REF!</f>
        <v>#REF!</v>
      </c>
      <c r="AF8" s="6" t="e">
        <f>#REF!</f>
        <v>#REF!</v>
      </c>
      <c r="AG8" s="6" t="e">
        <f>#REF!</f>
        <v>#REF!</v>
      </c>
      <c r="AH8" s="6" t="e">
        <f>#REF!</f>
        <v>#REF!</v>
      </c>
      <c r="AI8" s="6" t="e">
        <f>#REF!</f>
        <v>#REF!</v>
      </c>
      <c r="AJ8" s="6" t="e">
        <f>#REF!</f>
        <v>#REF!</v>
      </c>
      <c r="AK8" s="6" t="e">
        <f>#REF!</f>
        <v>#REF!</v>
      </c>
      <c r="AL8" s="6" t="e">
        <f>#REF!</f>
        <v>#REF!</v>
      </c>
      <c r="AM8" s="6" t="e">
        <f>#REF!</f>
        <v>#REF!</v>
      </c>
      <c r="AN8" s="6" t="e">
        <f>#REF!</f>
        <v>#REF!</v>
      </c>
      <c r="AO8" s="6" t="e">
        <f>#REF!</f>
        <v>#REF!</v>
      </c>
      <c r="AP8" s="6" t="e">
        <f>#REF!</f>
        <v>#REF!</v>
      </c>
      <c r="AQ8" s="6" t="e">
        <f>#REF!</f>
        <v>#REF!</v>
      </c>
      <c r="AR8" s="6" t="e">
        <f>#REF!</f>
        <v>#REF!</v>
      </c>
      <c r="AS8" s="6" t="e">
        <f>#REF!</f>
        <v>#REF!</v>
      </c>
      <c r="AT8" s="6" t="e">
        <f>#REF!</f>
        <v>#REF!</v>
      </c>
      <c r="AU8" s="6" t="e">
        <f>#REF!</f>
        <v>#REF!</v>
      </c>
      <c r="AV8" s="6" t="e">
        <f>#REF!</f>
        <v>#REF!</v>
      </c>
      <c r="AW8" s="6" t="e">
        <f>#REF!</f>
        <v>#REF!</v>
      </c>
      <c r="AX8" s="6" t="e">
        <f>#REF!</f>
        <v>#REF!</v>
      </c>
      <c r="AY8" s="6" t="e">
        <f>#REF!</f>
        <v>#REF!</v>
      </c>
      <c r="AZ8" s="6" t="e">
        <f>#REF!</f>
        <v>#REF!</v>
      </c>
      <c r="BA8" s="6" t="e">
        <f>#REF!</f>
        <v>#REF!</v>
      </c>
      <c r="BB8" s="6" t="e">
        <f>#REF!</f>
        <v>#REF!</v>
      </c>
      <c r="BC8" s="6" t="e">
        <f>#REF!</f>
        <v>#REF!</v>
      </c>
      <c r="BD8" s="6" t="e">
        <f>#REF!</f>
        <v>#REF!</v>
      </c>
      <c r="BE8" s="6" t="e">
        <f>#REF!</f>
        <v>#REF!</v>
      </c>
      <c r="BF8" s="6" t="e">
        <f>#REF!</f>
        <v>#REF!</v>
      </c>
      <c r="BG8" s="6" t="e">
        <f>#REF!</f>
        <v>#REF!</v>
      </c>
      <c r="BH8" s="6" t="e">
        <f>#REF!</f>
        <v>#REF!</v>
      </c>
      <c r="BI8" s="6" t="e">
        <f>#REF!</f>
        <v>#REF!</v>
      </c>
      <c r="BJ8" s="6" t="e">
        <f>#REF!</f>
        <v>#REF!</v>
      </c>
      <c r="BK8" s="6" t="e">
        <f>#REF!</f>
        <v>#REF!</v>
      </c>
      <c r="BL8" s="6" t="e">
        <f>#REF!</f>
        <v>#REF!</v>
      </c>
      <c r="BM8" s="6" t="e">
        <f>#REF!</f>
        <v>#REF!</v>
      </c>
    </row>
    <row r="9" spans="1:65">
      <c r="A9" s="6" t="e">
        <f>#REF!</f>
        <v>#REF!</v>
      </c>
      <c r="B9" s="6" t="e">
        <f>#REF!</f>
        <v>#REF!</v>
      </c>
      <c r="C9" s="6" t="e">
        <f>#REF!</f>
        <v>#REF!</v>
      </c>
      <c r="D9" s="6" t="e">
        <f>#REF!</f>
        <v>#REF!</v>
      </c>
      <c r="E9" s="6" t="e">
        <f>#REF!</f>
        <v>#REF!</v>
      </c>
      <c r="F9" s="6" t="e">
        <f>#REF!</f>
        <v>#REF!</v>
      </c>
      <c r="G9" s="6" t="e">
        <f>#REF!</f>
        <v>#REF!</v>
      </c>
      <c r="H9" s="6" t="e">
        <f>#REF!</f>
        <v>#REF!</v>
      </c>
      <c r="I9" s="6" t="e">
        <f>#REF!</f>
        <v>#REF!</v>
      </c>
      <c r="J9" s="6" t="e">
        <f>#REF!</f>
        <v>#REF!</v>
      </c>
      <c r="K9" s="6" t="e">
        <f>#REF!</f>
        <v>#REF!</v>
      </c>
      <c r="L9" s="6" t="e">
        <f>#REF!</f>
        <v>#REF!</v>
      </c>
      <c r="M9" s="6" t="e">
        <f>#REF!</f>
        <v>#REF!</v>
      </c>
      <c r="N9" s="6" t="e">
        <f>#REF!</f>
        <v>#REF!</v>
      </c>
      <c r="O9" s="6" t="e">
        <f>#REF!</f>
        <v>#REF!</v>
      </c>
      <c r="P9" s="6" t="e">
        <f>#REF!</f>
        <v>#REF!</v>
      </c>
      <c r="Q9" s="6" t="e">
        <f>#REF!</f>
        <v>#REF!</v>
      </c>
      <c r="R9" s="6" t="e">
        <f>#REF!</f>
        <v>#REF!</v>
      </c>
      <c r="S9" s="6" t="e">
        <f>#REF!</f>
        <v>#REF!</v>
      </c>
      <c r="T9" s="6" t="e">
        <f>#REF!</f>
        <v>#REF!</v>
      </c>
      <c r="U9" s="6" t="e">
        <f>#REF!</f>
        <v>#REF!</v>
      </c>
      <c r="V9" s="6" t="e">
        <f>#REF!</f>
        <v>#REF!</v>
      </c>
      <c r="W9" s="6" t="e">
        <f>#REF!</f>
        <v>#REF!</v>
      </c>
      <c r="X9" s="6" t="e">
        <f>#REF!</f>
        <v>#REF!</v>
      </c>
      <c r="Y9" s="6" t="e">
        <f>#REF!</f>
        <v>#REF!</v>
      </c>
      <c r="Z9" s="6" t="e">
        <f>#REF!</f>
        <v>#REF!</v>
      </c>
      <c r="AA9" s="6" t="e">
        <f>#REF!</f>
        <v>#REF!</v>
      </c>
      <c r="AB9" s="6" t="e">
        <f>#REF!</f>
        <v>#REF!</v>
      </c>
      <c r="AC9" s="6" t="e">
        <f>#REF!</f>
        <v>#REF!</v>
      </c>
      <c r="AD9" s="6" t="e">
        <f>#REF!</f>
        <v>#REF!</v>
      </c>
      <c r="AE9" s="6" t="e">
        <f>#REF!</f>
        <v>#REF!</v>
      </c>
      <c r="AF9" s="6" t="e">
        <f>#REF!</f>
        <v>#REF!</v>
      </c>
      <c r="AG9" s="6" t="e">
        <f>#REF!</f>
        <v>#REF!</v>
      </c>
      <c r="AH9" s="6" t="e">
        <f>#REF!</f>
        <v>#REF!</v>
      </c>
      <c r="AI9" s="6" t="e">
        <f>#REF!</f>
        <v>#REF!</v>
      </c>
      <c r="AJ9" s="6" t="e">
        <f>#REF!</f>
        <v>#REF!</v>
      </c>
      <c r="AK9" s="6" t="e">
        <f>#REF!</f>
        <v>#REF!</v>
      </c>
      <c r="AL9" s="6" t="e">
        <f>#REF!</f>
        <v>#REF!</v>
      </c>
      <c r="AM9" s="6" t="e">
        <f>#REF!</f>
        <v>#REF!</v>
      </c>
      <c r="AN9" s="6" t="e">
        <f>#REF!</f>
        <v>#REF!</v>
      </c>
      <c r="AO9" s="6" t="e">
        <f>#REF!</f>
        <v>#REF!</v>
      </c>
      <c r="AP9" s="6" t="e">
        <f>#REF!</f>
        <v>#REF!</v>
      </c>
      <c r="AQ9" s="6" t="e">
        <f>#REF!</f>
        <v>#REF!</v>
      </c>
      <c r="AR9" s="6" t="e">
        <f>#REF!</f>
        <v>#REF!</v>
      </c>
      <c r="AS9" s="6" t="e">
        <f>#REF!</f>
        <v>#REF!</v>
      </c>
      <c r="AT9" s="6" t="e">
        <f>#REF!</f>
        <v>#REF!</v>
      </c>
      <c r="AU9" s="6" t="e">
        <f>#REF!</f>
        <v>#REF!</v>
      </c>
      <c r="AV9" s="6" t="e">
        <f>#REF!</f>
        <v>#REF!</v>
      </c>
      <c r="AW9" s="6" t="e">
        <f>#REF!</f>
        <v>#REF!</v>
      </c>
      <c r="AX9" s="6" t="e">
        <f>#REF!</f>
        <v>#REF!</v>
      </c>
      <c r="AY9" s="6" t="e">
        <f>#REF!</f>
        <v>#REF!</v>
      </c>
      <c r="AZ9" s="6" t="e">
        <f>#REF!</f>
        <v>#REF!</v>
      </c>
      <c r="BA9" s="6" t="e">
        <f>#REF!</f>
        <v>#REF!</v>
      </c>
      <c r="BB9" s="6" t="e">
        <f>#REF!</f>
        <v>#REF!</v>
      </c>
      <c r="BC9" s="6" t="e">
        <f>#REF!</f>
        <v>#REF!</v>
      </c>
      <c r="BD9" s="6" t="e">
        <f>#REF!</f>
        <v>#REF!</v>
      </c>
      <c r="BE9" s="6" t="e">
        <f>#REF!</f>
        <v>#REF!</v>
      </c>
      <c r="BF9" s="6" t="e">
        <f>#REF!</f>
        <v>#REF!</v>
      </c>
      <c r="BG9" s="6" t="e">
        <f>#REF!</f>
        <v>#REF!</v>
      </c>
      <c r="BH9" s="6" t="e">
        <f>#REF!</f>
        <v>#REF!</v>
      </c>
      <c r="BI9" s="6" t="e">
        <f>#REF!</f>
        <v>#REF!</v>
      </c>
      <c r="BJ9" s="6" t="e">
        <f>#REF!</f>
        <v>#REF!</v>
      </c>
      <c r="BK9" s="6" t="e">
        <f>#REF!</f>
        <v>#REF!</v>
      </c>
      <c r="BL9" s="6" t="e">
        <f>#REF!</f>
        <v>#REF!</v>
      </c>
      <c r="BM9" s="6" t="e">
        <f>#REF!</f>
        <v>#REF!</v>
      </c>
    </row>
    <row r="10" spans="1:65">
      <c r="A10" s="6" t="e">
        <f>#REF!</f>
        <v>#REF!</v>
      </c>
      <c r="B10" s="6" t="e">
        <f>#REF!</f>
        <v>#REF!</v>
      </c>
      <c r="C10" s="6" t="e">
        <f>#REF!</f>
        <v>#REF!</v>
      </c>
      <c r="D10" s="6" t="e">
        <f>#REF!</f>
        <v>#REF!</v>
      </c>
      <c r="E10" s="6" t="e">
        <f>#REF!</f>
        <v>#REF!</v>
      </c>
      <c r="F10" s="6" t="e">
        <f>#REF!</f>
        <v>#REF!</v>
      </c>
      <c r="G10" s="6" t="e">
        <f>#REF!</f>
        <v>#REF!</v>
      </c>
      <c r="H10" s="6" t="e">
        <f>#REF!</f>
        <v>#REF!</v>
      </c>
      <c r="I10" s="6" t="e">
        <f>#REF!</f>
        <v>#REF!</v>
      </c>
      <c r="J10" s="6" t="e">
        <f>#REF!</f>
        <v>#REF!</v>
      </c>
      <c r="K10" s="6" t="e">
        <f>#REF!</f>
        <v>#REF!</v>
      </c>
      <c r="L10" s="6" t="e">
        <f>#REF!</f>
        <v>#REF!</v>
      </c>
      <c r="M10" s="6" t="e">
        <f>#REF!</f>
        <v>#REF!</v>
      </c>
      <c r="N10" s="6" t="e">
        <f>#REF!</f>
        <v>#REF!</v>
      </c>
      <c r="O10" s="6" t="e">
        <f>#REF!</f>
        <v>#REF!</v>
      </c>
      <c r="P10" s="6" t="e">
        <f>#REF!</f>
        <v>#REF!</v>
      </c>
      <c r="Q10" s="6" t="e">
        <f>#REF!</f>
        <v>#REF!</v>
      </c>
      <c r="R10" s="6" t="e">
        <f>#REF!</f>
        <v>#REF!</v>
      </c>
      <c r="S10" s="6" t="e">
        <f>#REF!</f>
        <v>#REF!</v>
      </c>
      <c r="T10" s="6" t="e">
        <f>#REF!</f>
        <v>#REF!</v>
      </c>
      <c r="U10" s="6" t="e">
        <f>#REF!</f>
        <v>#REF!</v>
      </c>
      <c r="V10" s="6" t="e">
        <f>#REF!</f>
        <v>#REF!</v>
      </c>
      <c r="W10" s="6" t="e">
        <f>#REF!</f>
        <v>#REF!</v>
      </c>
      <c r="X10" s="6" t="e">
        <f>#REF!</f>
        <v>#REF!</v>
      </c>
      <c r="Y10" s="6" t="e">
        <f>#REF!</f>
        <v>#REF!</v>
      </c>
      <c r="Z10" s="6" t="e">
        <f>#REF!</f>
        <v>#REF!</v>
      </c>
      <c r="AA10" s="6" t="e">
        <f>#REF!</f>
        <v>#REF!</v>
      </c>
      <c r="AB10" s="6" t="e">
        <f>#REF!</f>
        <v>#REF!</v>
      </c>
      <c r="AC10" s="6" t="e">
        <f>#REF!</f>
        <v>#REF!</v>
      </c>
      <c r="AD10" s="6" t="e">
        <f>#REF!</f>
        <v>#REF!</v>
      </c>
      <c r="AE10" s="6" t="e">
        <f>#REF!</f>
        <v>#REF!</v>
      </c>
      <c r="AF10" s="6" t="e">
        <f>#REF!</f>
        <v>#REF!</v>
      </c>
      <c r="AG10" s="6" t="e">
        <f>#REF!</f>
        <v>#REF!</v>
      </c>
      <c r="AH10" s="6" t="e">
        <f>#REF!</f>
        <v>#REF!</v>
      </c>
      <c r="AI10" s="6" t="e">
        <f>#REF!</f>
        <v>#REF!</v>
      </c>
      <c r="AJ10" s="6" t="e">
        <f>#REF!</f>
        <v>#REF!</v>
      </c>
      <c r="AK10" s="6" t="e">
        <f>#REF!</f>
        <v>#REF!</v>
      </c>
      <c r="AL10" s="6" t="e">
        <f>#REF!</f>
        <v>#REF!</v>
      </c>
      <c r="AM10" s="6" t="e">
        <f>#REF!</f>
        <v>#REF!</v>
      </c>
      <c r="AN10" s="6" t="e">
        <f>#REF!</f>
        <v>#REF!</v>
      </c>
      <c r="AO10" s="6" t="e">
        <f>#REF!</f>
        <v>#REF!</v>
      </c>
      <c r="AP10" s="6" t="e">
        <f>#REF!</f>
        <v>#REF!</v>
      </c>
      <c r="AQ10" s="6" t="e">
        <f>#REF!</f>
        <v>#REF!</v>
      </c>
      <c r="AR10" s="6" t="e">
        <f>#REF!</f>
        <v>#REF!</v>
      </c>
      <c r="AS10" s="6" t="e">
        <f>#REF!</f>
        <v>#REF!</v>
      </c>
      <c r="AT10" s="6" t="e">
        <f>#REF!</f>
        <v>#REF!</v>
      </c>
      <c r="AU10" s="6" t="e">
        <f>#REF!</f>
        <v>#REF!</v>
      </c>
      <c r="AV10" s="6" t="e">
        <f>#REF!</f>
        <v>#REF!</v>
      </c>
      <c r="AW10" s="6" t="e">
        <f>#REF!</f>
        <v>#REF!</v>
      </c>
      <c r="AX10" s="6" t="e">
        <f>#REF!</f>
        <v>#REF!</v>
      </c>
      <c r="AY10" s="6" t="e">
        <f>#REF!</f>
        <v>#REF!</v>
      </c>
      <c r="AZ10" s="6" t="e">
        <f>#REF!</f>
        <v>#REF!</v>
      </c>
      <c r="BA10" s="6" t="e">
        <f>#REF!</f>
        <v>#REF!</v>
      </c>
      <c r="BB10" s="6" t="e">
        <f>#REF!</f>
        <v>#REF!</v>
      </c>
      <c r="BC10" s="6" t="e">
        <f>#REF!</f>
        <v>#REF!</v>
      </c>
      <c r="BD10" s="6" t="e">
        <f>#REF!</f>
        <v>#REF!</v>
      </c>
      <c r="BE10" s="6" t="e">
        <f>#REF!</f>
        <v>#REF!</v>
      </c>
      <c r="BF10" s="6" t="e">
        <f>#REF!</f>
        <v>#REF!</v>
      </c>
      <c r="BG10" s="6" t="e">
        <f>#REF!</f>
        <v>#REF!</v>
      </c>
      <c r="BH10" s="6" t="e">
        <f>#REF!</f>
        <v>#REF!</v>
      </c>
      <c r="BI10" s="6" t="e">
        <f>#REF!</f>
        <v>#REF!</v>
      </c>
      <c r="BJ10" s="6" t="e">
        <f>#REF!</f>
        <v>#REF!</v>
      </c>
      <c r="BK10" s="6" t="e">
        <f>#REF!</f>
        <v>#REF!</v>
      </c>
      <c r="BL10" s="6" t="e">
        <f>#REF!</f>
        <v>#REF!</v>
      </c>
      <c r="BM10" s="6" t="e">
        <f>#REF!</f>
        <v>#REF!</v>
      </c>
    </row>
    <row r="11" spans="1:65">
      <c r="A11" s="6" t="e">
        <f>#REF!</f>
        <v>#REF!</v>
      </c>
      <c r="B11" s="6" t="e">
        <f>#REF!</f>
        <v>#REF!</v>
      </c>
      <c r="C11" s="6" t="e">
        <f>#REF!</f>
        <v>#REF!</v>
      </c>
      <c r="D11" s="6" t="e">
        <f>#REF!</f>
        <v>#REF!</v>
      </c>
      <c r="E11" s="6" t="e">
        <f>#REF!</f>
        <v>#REF!</v>
      </c>
      <c r="F11" s="6" t="e">
        <f>#REF!</f>
        <v>#REF!</v>
      </c>
      <c r="G11" s="6" t="e">
        <f>#REF!</f>
        <v>#REF!</v>
      </c>
      <c r="H11" s="6" t="e">
        <f>#REF!</f>
        <v>#REF!</v>
      </c>
      <c r="I11" s="6" t="e">
        <f>#REF!</f>
        <v>#REF!</v>
      </c>
      <c r="J11" s="6" t="e">
        <f>#REF!</f>
        <v>#REF!</v>
      </c>
      <c r="K11" s="6" t="e">
        <f>#REF!</f>
        <v>#REF!</v>
      </c>
      <c r="L11" s="6" t="e">
        <f>#REF!</f>
        <v>#REF!</v>
      </c>
      <c r="M11" s="6" t="e">
        <f>#REF!</f>
        <v>#REF!</v>
      </c>
      <c r="N11" s="6" t="e">
        <f>#REF!</f>
        <v>#REF!</v>
      </c>
      <c r="O11" s="6" t="e">
        <f>#REF!</f>
        <v>#REF!</v>
      </c>
      <c r="P11" s="6" t="e">
        <f>#REF!</f>
        <v>#REF!</v>
      </c>
      <c r="Q11" s="6" t="e">
        <f>#REF!</f>
        <v>#REF!</v>
      </c>
      <c r="R11" s="6" t="e">
        <f>#REF!</f>
        <v>#REF!</v>
      </c>
      <c r="S11" s="6" t="e">
        <f>#REF!</f>
        <v>#REF!</v>
      </c>
      <c r="T11" s="6" t="e">
        <f>#REF!</f>
        <v>#REF!</v>
      </c>
      <c r="U11" s="6" t="e">
        <f>#REF!</f>
        <v>#REF!</v>
      </c>
      <c r="V11" s="6" t="e">
        <f>#REF!</f>
        <v>#REF!</v>
      </c>
      <c r="W11" s="6" t="e">
        <f>#REF!</f>
        <v>#REF!</v>
      </c>
      <c r="X11" s="6" t="e">
        <f>#REF!</f>
        <v>#REF!</v>
      </c>
      <c r="Y11" s="6" t="e">
        <f>#REF!</f>
        <v>#REF!</v>
      </c>
      <c r="Z11" s="6" t="e">
        <f>#REF!</f>
        <v>#REF!</v>
      </c>
      <c r="AA11" s="6" t="e">
        <f>#REF!</f>
        <v>#REF!</v>
      </c>
      <c r="AB11" s="6" t="e">
        <f>#REF!</f>
        <v>#REF!</v>
      </c>
      <c r="AC11" s="6" t="e">
        <f>#REF!</f>
        <v>#REF!</v>
      </c>
      <c r="AD11" s="6" t="e">
        <f>#REF!</f>
        <v>#REF!</v>
      </c>
      <c r="AE11" s="6" t="e">
        <f>#REF!</f>
        <v>#REF!</v>
      </c>
      <c r="AF11" s="6" t="e">
        <f>#REF!</f>
        <v>#REF!</v>
      </c>
      <c r="AG11" s="6" t="e">
        <f>#REF!</f>
        <v>#REF!</v>
      </c>
      <c r="AH11" s="6" t="e">
        <f>#REF!</f>
        <v>#REF!</v>
      </c>
      <c r="AI11" s="6" t="e">
        <f>#REF!</f>
        <v>#REF!</v>
      </c>
      <c r="AJ11" s="6" t="e">
        <f>#REF!</f>
        <v>#REF!</v>
      </c>
      <c r="AK11" s="6" t="e">
        <f>#REF!</f>
        <v>#REF!</v>
      </c>
      <c r="AL11" s="6" t="e">
        <f>#REF!</f>
        <v>#REF!</v>
      </c>
      <c r="AM11" s="6" t="e">
        <f>#REF!</f>
        <v>#REF!</v>
      </c>
      <c r="AN11" s="6" t="e">
        <f>#REF!</f>
        <v>#REF!</v>
      </c>
      <c r="AO11" s="6" t="e">
        <f>#REF!</f>
        <v>#REF!</v>
      </c>
      <c r="AP11" s="6" t="e">
        <f>#REF!</f>
        <v>#REF!</v>
      </c>
      <c r="AQ11" s="6" t="e">
        <f>#REF!</f>
        <v>#REF!</v>
      </c>
      <c r="AR11" s="6" t="e">
        <f>#REF!</f>
        <v>#REF!</v>
      </c>
      <c r="AS11" s="6" t="e">
        <f>#REF!</f>
        <v>#REF!</v>
      </c>
      <c r="AT11" s="6" t="e">
        <f>#REF!</f>
        <v>#REF!</v>
      </c>
      <c r="AU11" s="6" t="e">
        <f>#REF!</f>
        <v>#REF!</v>
      </c>
      <c r="AV11" s="6" t="e">
        <f>#REF!</f>
        <v>#REF!</v>
      </c>
      <c r="AW11" s="6" t="e">
        <f>#REF!</f>
        <v>#REF!</v>
      </c>
      <c r="AX11" s="6" t="e">
        <f>#REF!</f>
        <v>#REF!</v>
      </c>
      <c r="AY11" s="6" t="e">
        <f>#REF!</f>
        <v>#REF!</v>
      </c>
      <c r="AZ11" s="6" t="e">
        <f>#REF!</f>
        <v>#REF!</v>
      </c>
      <c r="BA11" s="6" t="e">
        <f>#REF!</f>
        <v>#REF!</v>
      </c>
      <c r="BB11" s="6" t="e">
        <f>#REF!</f>
        <v>#REF!</v>
      </c>
      <c r="BC11" s="6" t="e">
        <f>#REF!</f>
        <v>#REF!</v>
      </c>
      <c r="BD11" s="6" t="e">
        <f>#REF!</f>
        <v>#REF!</v>
      </c>
      <c r="BE11" s="6" t="e">
        <f>#REF!</f>
        <v>#REF!</v>
      </c>
      <c r="BF11" s="6" t="e">
        <f>#REF!</f>
        <v>#REF!</v>
      </c>
      <c r="BG11" s="6" t="e">
        <f>#REF!</f>
        <v>#REF!</v>
      </c>
      <c r="BH11" s="6" t="e">
        <f>#REF!</f>
        <v>#REF!</v>
      </c>
      <c r="BI11" s="6" t="e">
        <f>#REF!</f>
        <v>#REF!</v>
      </c>
      <c r="BJ11" s="6" t="e">
        <f>#REF!</f>
        <v>#REF!</v>
      </c>
      <c r="BK11" s="6" t="e">
        <f>#REF!</f>
        <v>#REF!</v>
      </c>
      <c r="BL11" s="6" t="e">
        <f>#REF!</f>
        <v>#REF!</v>
      </c>
      <c r="BM11" s="6" t="e">
        <f>#REF!</f>
        <v>#REF!</v>
      </c>
    </row>
    <row r="12" spans="1:65">
      <c r="A12" s="6" t="e">
        <f>#REF!</f>
        <v>#REF!</v>
      </c>
      <c r="B12" s="6" t="e">
        <f>#REF!</f>
        <v>#REF!</v>
      </c>
      <c r="C12" s="6" t="e">
        <f>#REF!</f>
        <v>#REF!</v>
      </c>
      <c r="D12" s="6" t="e">
        <f>#REF!</f>
        <v>#REF!</v>
      </c>
      <c r="E12" s="6" t="e">
        <f>#REF!</f>
        <v>#REF!</v>
      </c>
      <c r="F12" s="6" t="e">
        <f>#REF!</f>
        <v>#REF!</v>
      </c>
      <c r="G12" s="6" t="e">
        <f>#REF!</f>
        <v>#REF!</v>
      </c>
      <c r="H12" s="6" t="e">
        <f>#REF!</f>
        <v>#REF!</v>
      </c>
      <c r="I12" s="6" t="e">
        <f>#REF!</f>
        <v>#REF!</v>
      </c>
      <c r="J12" s="6" t="e">
        <f>#REF!</f>
        <v>#REF!</v>
      </c>
      <c r="K12" s="6" t="e">
        <f>#REF!</f>
        <v>#REF!</v>
      </c>
      <c r="L12" s="6" t="e">
        <f>#REF!</f>
        <v>#REF!</v>
      </c>
      <c r="M12" s="6" t="e">
        <f>#REF!</f>
        <v>#REF!</v>
      </c>
      <c r="N12" s="6" t="e">
        <f>#REF!</f>
        <v>#REF!</v>
      </c>
      <c r="O12" s="6" t="e">
        <f>#REF!</f>
        <v>#REF!</v>
      </c>
      <c r="P12" s="6" t="e">
        <f>#REF!</f>
        <v>#REF!</v>
      </c>
      <c r="Q12" s="6" t="e">
        <f>#REF!</f>
        <v>#REF!</v>
      </c>
      <c r="R12" s="6" t="e">
        <f>#REF!</f>
        <v>#REF!</v>
      </c>
      <c r="S12" s="6" t="e">
        <f>#REF!</f>
        <v>#REF!</v>
      </c>
      <c r="T12" s="6" t="e">
        <f>#REF!</f>
        <v>#REF!</v>
      </c>
      <c r="U12" s="6" t="e">
        <f>#REF!</f>
        <v>#REF!</v>
      </c>
      <c r="V12" s="6" t="e">
        <f>#REF!</f>
        <v>#REF!</v>
      </c>
      <c r="W12" s="6" t="e">
        <f>#REF!</f>
        <v>#REF!</v>
      </c>
      <c r="X12" s="6" t="e">
        <f>#REF!</f>
        <v>#REF!</v>
      </c>
      <c r="Y12" s="6" t="e">
        <f>#REF!</f>
        <v>#REF!</v>
      </c>
      <c r="Z12" s="6" t="e">
        <f>#REF!</f>
        <v>#REF!</v>
      </c>
      <c r="AA12" s="6" t="e">
        <f>#REF!</f>
        <v>#REF!</v>
      </c>
      <c r="AB12" s="6" t="e">
        <f>#REF!</f>
        <v>#REF!</v>
      </c>
      <c r="AC12" s="6" t="e">
        <f>#REF!</f>
        <v>#REF!</v>
      </c>
      <c r="AD12" s="6" t="e">
        <f>#REF!</f>
        <v>#REF!</v>
      </c>
      <c r="AE12" s="6" t="e">
        <f>#REF!</f>
        <v>#REF!</v>
      </c>
      <c r="AF12" s="6" t="e">
        <f>#REF!</f>
        <v>#REF!</v>
      </c>
      <c r="AG12" s="6" t="e">
        <f>#REF!</f>
        <v>#REF!</v>
      </c>
      <c r="AH12" s="6" t="e">
        <f>#REF!</f>
        <v>#REF!</v>
      </c>
      <c r="AI12" s="6" t="e">
        <f>#REF!</f>
        <v>#REF!</v>
      </c>
      <c r="AJ12" s="6" t="e">
        <f>#REF!</f>
        <v>#REF!</v>
      </c>
      <c r="AK12" s="6" t="e">
        <f>#REF!</f>
        <v>#REF!</v>
      </c>
      <c r="AL12" s="6" t="e">
        <f>#REF!</f>
        <v>#REF!</v>
      </c>
      <c r="AM12" s="6" t="e">
        <f>#REF!</f>
        <v>#REF!</v>
      </c>
      <c r="AN12" s="6" t="e">
        <f>#REF!</f>
        <v>#REF!</v>
      </c>
      <c r="AO12" s="6" t="e">
        <f>#REF!</f>
        <v>#REF!</v>
      </c>
      <c r="AP12" s="6" t="e">
        <f>#REF!</f>
        <v>#REF!</v>
      </c>
      <c r="AQ12" s="6" t="e">
        <f>#REF!</f>
        <v>#REF!</v>
      </c>
      <c r="AR12" s="6" t="e">
        <f>#REF!</f>
        <v>#REF!</v>
      </c>
      <c r="AS12" s="6" t="e">
        <f>#REF!</f>
        <v>#REF!</v>
      </c>
      <c r="AT12" s="6" t="e">
        <f>#REF!</f>
        <v>#REF!</v>
      </c>
      <c r="AU12" s="6" t="e">
        <f>#REF!</f>
        <v>#REF!</v>
      </c>
      <c r="AV12" s="6" t="e">
        <f>#REF!</f>
        <v>#REF!</v>
      </c>
      <c r="AW12" s="6" t="e">
        <f>#REF!</f>
        <v>#REF!</v>
      </c>
      <c r="AX12" s="6" t="e">
        <f>#REF!</f>
        <v>#REF!</v>
      </c>
      <c r="AY12" s="6" t="e">
        <f>#REF!</f>
        <v>#REF!</v>
      </c>
      <c r="AZ12" s="6" t="e">
        <f>#REF!</f>
        <v>#REF!</v>
      </c>
      <c r="BA12" s="6" t="e">
        <f>#REF!</f>
        <v>#REF!</v>
      </c>
      <c r="BB12" s="6" t="e">
        <f>#REF!</f>
        <v>#REF!</v>
      </c>
      <c r="BC12" s="6" t="e">
        <f>#REF!</f>
        <v>#REF!</v>
      </c>
      <c r="BD12" s="6" t="e">
        <f>#REF!</f>
        <v>#REF!</v>
      </c>
      <c r="BE12" s="6" t="e">
        <f>#REF!</f>
        <v>#REF!</v>
      </c>
      <c r="BF12" s="6" t="e">
        <f>#REF!</f>
        <v>#REF!</v>
      </c>
      <c r="BG12" s="6" t="e">
        <f>#REF!</f>
        <v>#REF!</v>
      </c>
      <c r="BH12" s="6" t="e">
        <f>#REF!</f>
        <v>#REF!</v>
      </c>
      <c r="BI12" s="6" t="e">
        <f>#REF!</f>
        <v>#REF!</v>
      </c>
      <c r="BJ12" s="6" t="e">
        <f>#REF!</f>
        <v>#REF!</v>
      </c>
      <c r="BK12" s="6" t="e">
        <f>#REF!</f>
        <v>#REF!</v>
      </c>
      <c r="BL12" s="6" t="e">
        <f>#REF!</f>
        <v>#REF!</v>
      </c>
      <c r="BM12" s="6" t="e">
        <f>#REF!</f>
        <v>#REF!</v>
      </c>
    </row>
    <row r="13" spans="1:65">
      <c r="A13" s="6" t="e">
        <f>#REF!</f>
        <v>#REF!</v>
      </c>
      <c r="B13" s="6" t="e">
        <f>#REF!</f>
        <v>#REF!</v>
      </c>
      <c r="C13" s="6" t="e">
        <f>#REF!</f>
        <v>#REF!</v>
      </c>
      <c r="D13" s="6" t="e">
        <f>#REF!</f>
        <v>#REF!</v>
      </c>
      <c r="E13" s="6" t="e">
        <f>#REF!</f>
        <v>#REF!</v>
      </c>
      <c r="F13" s="6" t="e">
        <f>#REF!</f>
        <v>#REF!</v>
      </c>
      <c r="G13" s="6" t="e">
        <f>#REF!</f>
        <v>#REF!</v>
      </c>
      <c r="H13" s="6" t="e">
        <f>#REF!</f>
        <v>#REF!</v>
      </c>
      <c r="I13" s="6" t="e">
        <f>#REF!</f>
        <v>#REF!</v>
      </c>
      <c r="J13" s="6" t="e">
        <f>#REF!</f>
        <v>#REF!</v>
      </c>
      <c r="K13" s="6" t="e">
        <f>#REF!</f>
        <v>#REF!</v>
      </c>
      <c r="L13" s="6" t="e">
        <f>#REF!</f>
        <v>#REF!</v>
      </c>
      <c r="M13" s="6" t="e">
        <f>#REF!</f>
        <v>#REF!</v>
      </c>
      <c r="N13" s="6" t="e">
        <f>#REF!</f>
        <v>#REF!</v>
      </c>
      <c r="O13" s="6" t="e">
        <f>#REF!</f>
        <v>#REF!</v>
      </c>
      <c r="P13" s="6" t="e">
        <f>#REF!</f>
        <v>#REF!</v>
      </c>
      <c r="Q13" s="6" t="e">
        <f>#REF!</f>
        <v>#REF!</v>
      </c>
      <c r="R13" s="6" t="e">
        <f>#REF!</f>
        <v>#REF!</v>
      </c>
      <c r="S13" s="6" t="e">
        <f>#REF!</f>
        <v>#REF!</v>
      </c>
      <c r="T13" s="6" t="e">
        <f>#REF!</f>
        <v>#REF!</v>
      </c>
      <c r="U13" s="6" t="e">
        <f>#REF!</f>
        <v>#REF!</v>
      </c>
      <c r="V13" s="6" t="e">
        <f>#REF!</f>
        <v>#REF!</v>
      </c>
      <c r="W13" s="6" t="e">
        <f>#REF!</f>
        <v>#REF!</v>
      </c>
      <c r="X13" s="6" t="e">
        <f>#REF!</f>
        <v>#REF!</v>
      </c>
      <c r="Y13" s="6" t="e">
        <f>#REF!</f>
        <v>#REF!</v>
      </c>
      <c r="Z13" s="6" t="e">
        <f>#REF!</f>
        <v>#REF!</v>
      </c>
      <c r="AA13" s="6" t="e">
        <f>#REF!</f>
        <v>#REF!</v>
      </c>
      <c r="AB13" s="6" t="e">
        <f>#REF!</f>
        <v>#REF!</v>
      </c>
      <c r="AC13" s="6" t="e">
        <f>#REF!</f>
        <v>#REF!</v>
      </c>
      <c r="AD13" s="6" t="e">
        <f>#REF!</f>
        <v>#REF!</v>
      </c>
      <c r="AE13" s="6" t="e">
        <f>#REF!</f>
        <v>#REF!</v>
      </c>
      <c r="AF13" s="6" t="e">
        <f>#REF!</f>
        <v>#REF!</v>
      </c>
      <c r="AG13" s="6" t="e">
        <f>#REF!</f>
        <v>#REF!</v>
      </c>
      <c r="AH13" s="6" t="e">
        <f>#REF!</f>
        <v>#REF!</v>
      </c>
      <c r="AI13" s="6" t="e">
        <f>#REF!</f>
        <v>#REF!</v>
      </c>
      <c r="AJ13" s="6" t="e">
        <f>#REF!</f>
        <v>#REF!</v>
      </c>
      <c r="AK13" s="6" t="e">
        <f>#REF!</f>
        <v>#REF!</v>
      </c>
      <c r="AL13" s="6" t="e">
        <f>#REF!</f>
        <v>#REF!</v>
      </c>
      <c r="AM13" s="6" t="e">
        <f>#REF!</f>
        <v>#REF!</v>
      </c>
      <c r="AN13" s="6" t="e">
        <f>#REF!</f>
        <v>#REF!</v>
      </c>
      <c r="AO13" s="6" t="e">
        <f>#REF!</f>
        <v>#REF!</v>
      </c>
      <c r="AP13" s="6" t="e">
        <f>#REF!</f>
        <v>#REF!</v>
      </c>
      <c r="AQ13" s="6" t="e">
        <f>#REF!</f>
        <v>#REF!</v>
      </c>
      <c r="AR13" s="6" t="e">
        <f>#REF!</f>
        <v>#REF!</v>
      </c>
      <c r="AS13" s="6" t="e">
        <f>#REF!</f>
        <v>#REF!</v>
      </c>
      <c r="AT13" s="6" t="e">
        <f>#REF!</f>
        <v>#REF!</v>
      </c>
      <c r="AU13" s="6" t="e">
        <f>#REF!</f>
        <v>#REF!</v>
      </c>
      <c r="AV13" s="6" t="e">
        <f>#REF!</f>
        <v>#REF!</v>
      </c>
      <c r="AW13" s="6" t="e">
        <f>#REF!</f>
        <v>#REF!</v>
      </c>
      <c r="AX13" s="6" t="e">
        <f>#REF!</f>
        <v>#REF!</v>
      </c>
      <c r="AY13" s="6" t="e">
        <f>#REF!</f>
        <v>#REF!</v>
      </c>
      <c r="AZ13" s="6" t="e">
        <f>#REF!</f>
        <v>#REF!</v>
      </c>
      <c r="BA13" s="6" t="e">
        <f>#REF!</f>
        <v>#REF!</v>
      </c>
      <c r="BB13" s="6" t="e">
        <f>#REF!</f>
        <v>#REF!</v>
      </c>
      <c r="BC13" s="6" t="e">
        <f>#REF!</f>
        <v>#REF!</v>
      </c>
      <c r="BD13" s="6" t="e">
        <f>#REF!</f>
        <v>#REF!</v>
      </c>
      <c r="BE13" s="6" t="e">
        <f>#REF!</f>
        <v>#REF!</v>
      </c>
      <c r="BF13" s="6" t="e">
        <f>#REF!</f>
        <v>#REF!</v>
      </c>
      <c r="BG13" s="6" t="e">
        <f>#REF!</f>
        <v>#REF!</v>
      </c>
      <c r="BH13" s="6" t="e">
        <f>#REF!</f>
        <v>#REF!</v>
      </c>
      <c r="BI13" s="6" t="e">
        <f>#REF!</f>
        <v>#REF!</v>
      </c>
      <c r="BJ13" s="6" t="e">
        <f>#REF!</f>
        <v>#REF!</v>
      </c>
      <c r="BK13" s="6" t="e">
        <f>#REF!</f>
        <v>#REF!</v>
      </c>
      <c r="BL13" s="6" t="e">
        <f>#REF!</f>
        <v>#REF!</v>
      </c>
      <c r="BM13" s="6" t="e">
        <f>#REF!</f>
        <v>#REF!</v>
      </c>
    </row>
    <row r="14" spans="1:65">
      <c r="A14" s="6" t="e">
        <f>#REF!</f>
        <v>#REF!</v>
      </c>
      <c r="B14" s="6" t="e">
        <f>#REF!</f>
        <v>#REF!</v>
      </c>
      <c r="C14" s="6" t="e">
        <f>#REF!</f>
        <v>#REF!</v>
      </c>
      <c r="D14" s="6" t="e">
        <f>#REF!</f>
        <v>#REF!</v>
      </c>
      <c r="E14" s="6" t="e">
        <f>#REF!</f>
        <v>#REF!</v>
      </c>
      <c r="F14" s="6" t="e">
        <f>#REF!</f>
        <v>#REF!</v>
      </c>
      <c r="G14" s="6" t="e">
        <f>#REF!</f>
        <v>#REF!</v>
      </c>
      <c r="H14" s="6" t="e">
        <f>#REF!</f>
        <v>#REF!</v>
      </c>
      <c r="I14" s="6" t="e">
        <f>#REF!</f>
        <v>#REF!</v>
      </c>
      <c r="J14" s="6" t="e">
        <f>#REF!</f>
        <v>#REF!</v>
      </c>
      <c r="K14" s="6" t="e">
        <f>#REF!</f>
        <v>#REF!</v>
      </c>
      <c r="L14" s="6" t="e">
        <f>#REF!</f>
        <v>#REF!</v>
      </c>
      <c r="M14" s="6" t="e">
        <f>#REF!</f>
        <v>#REF!</v>
      </c>
      <c r="N14" s="6" t="e">
        <f>#REF!</f>
        <v>#REF!</v>
      </c>
      <c r="O14" s="6" t="e">
        <f>#REF!</f>
        <v>#REF!</v>
      </c>
      <c r="P14" s="6" t="e">
        <f>#REF!</f>
        <v>#REF!</v>
      </c>
      <c r="Q14" s="6" t="e">
        <f>#REF!</f>
        <v>#REF!</v>
      </c>
      <c r="R14" s="6" t="e">
        <f>#REF!</f>
        <v>#REF!</v>
      </c>
      <c r="S14" s="6" t="e">
        <f>#REF!</f>
        <v>#REF!</v>
      </c>
      <c r="T14" s="6" t="e">
        <f>#REF!</f>
        <v>#REF!</v>
      </c>
      <c r="U14" s="6" t="e">
        <f>#REF!</f>
        <v>#REF!</v>
      </c>
      <c r="V14" s="6" t="e">
        <f>#REF!</f>
        <v>#REF!</v>
      </c>
      <c r="W14" s="6" t="e">
        <f>#REF!</f>
        <v>#REF!</v>
      </c>
      <c r="X14" s="6" t="e">
        <f>#REF!</f>
        <v>#REF!</v>
      </c>
      <c r="Y14" s="6" t="e">
        <f>#REF!</f>
        <v>#REF!</v>
      </c>
      <c r="Z14" s="6" t="e">
        <f>#REF!</f>
        <v>#REF!</v>
      </c>
      <c r="AA14" s="6" t="e">
        <f>#REF!</f>
        <v>#REF!</v>
      </c>
      <c r="AB14" s="6" t="e">
        <f>#REF!</f>
        <v>#REF!</v>
      </c>
      <c r="AC14" s="6" t="e">
        <f>#REF!</f>
        <v>#REF!</v>
      </c>
      <c r="AD14" s="6" t="e">
        <f>#REF!</f>
        <v>#REF!</v>
      </c>
      <c r="AE14" s="6" t="e">
        <f>#REF!</f>
        <v>#REF!</v>
      </c>
      <c r="AF14" s="6" t="e">
        <f>#REF!</f>
        <v>#REF!</v>
      </c>
      <c r="AG14" s="6" t="e">
        <f>#REF!</f>
        <v>#REF!</v>
      </c>
      <c r="AH14" s="6" t="e">
        <f>#REF!</f>
        <v>#REF!</v>
      </c>
      <c r="AI14" s="6" t="e">
        <f>#REF!</f>
        <v>#REF!</v>
      </c>
      <c r="AJ14" s="6" t="e">
        <f>#REF!</f>
        <v>#REF!</v>
      </c>
      <c r="AK14" s="6" t="e">
        <f>#REF!</f>
        <v>#REF!</v>
      </c>
      <c r="AL14" s="6" t="e">
        <f>#REF!</f>
        <v>#REF!</v>
      </c>
      <c r="AM14" s="6" t="e">
        <f>#REF!</f>
        <v>#REF!</v>
      </c>
      <c r="AN14" s="6" t="e">
        <f>#REF!</f>
        <v>#REF!</v>
      </c>
      <c r="AO14" s="6" t="e">
        <f>#REF!</f>
        <v>#REF!</v>
      </c>
      <c r="AP14" s="6" t="e">
        <f>#REF!</f>
        <v>#REF!</v>
      </c>
      <c r="AQ14" s="6" t="e">
        <f>#REF!</f>
        <v>#REF!</v>
      </c>
      <c r="AR14" s="6" t="e">
        <f>#REF!</f>
        <v>#REF!</v>
      </c>
      <c r="AS14" s="6" t="e">
        <f>#REF!</f>
        <v>#REF!</v>
      </c>
      <c r="AT14" s="6" t="e">
        <f>#REF!</f>
        <v>#REF!</v>
      </c>
      <c r="AU14" s="6" t="e">
        <f>#REF!</f>
        <v>#REF!</v>
      </c>
      <c r="AV14" s="6" t="e">
        <f>#REF!</f>
        <v>#REF!</v>
      </c>
      <c r="AW14" s="6" t="e">
        <f>#REF!</f>
        <v>#REF!</v>
      </c>
      <c r="AX14" s="6" t="e">
        <f>#REF!</f>
        <v>#REF!</v>
      </c>
      <c r="AY14" s="6" t="e">
        <f>#REF!</f>
        <v>#REF!</v>
      </c>
      <c r="AZ14" s="6" t="e">
        <f>#REF!</f>
        <v>#REF!</v>
      </c>
      <c r="BA14" s="6" t="e">
        <f>#REF!</f>
        <v>#REF!</v>
      </c>
      <c r="BB14" s="6" t="e">
        <f>#REF!</f>
        <v>#REF!</v>
      </c>
      <c r="BC14" s="6" t="e">
        <f>#REF!</f>
        <v>#REF!</v>
      </c>
      <c r="BD14" s="6" t="e">
        <f>#REF!</f>
        <v>#REF!</v>
      </c>
      <c r="BE14" s="6" t="e">
        <f>#REF!</f>
        <v>#REF!</v>
      </c>
      <c r="BF14" s="6" t="e">
        <f>#REF!</f>
        <v>#REF!</v>
      </c>
      <c r="BG14" s="6" t="e">
        <f>#REF!</f>
        <v>#REF!</v>
      </c>
      <c r="BH14" s="6" t="e">
        <f>#REF!</f>
        <v>#REF!</v>
      </c>
      <c r="BI14" s="6" t="e">
        <f>#REF!</f>
        <v>#REF!</v>
      </c>
      <c r="BJ14" s="6" t="e">
        <f>#REF!</f>
        <v>#REF!</v>
      </c>
      <c r="BK14" s="6" t="e">
        <f>#REF!</f>
        <v>#REF!</v>
      </c>
      <c r="BL14" s="6" t="e">
        <f>#REF!</f>
        <v>#REF!</v>
      </c>
      <c r="BM14" s="6" t="e">
        <f>#REF!</f>
        <v>#REF!</v>
      </c>
    </row>
    <row r="15" spans="1:65">
      <c r="A15" s="6" t="e">
        <f>#REF!</f>
        <v>#REF!</v>
      </c>
      <c r="B15" s="6" t="e">
        <f>#REF!</f>
        <v>#REF!</v>
      </c>
      <c r="C15" s="6" t="e">
        <f>#REF!</f>
        <v>#REF!</v>
      </c>
      <c r="D15" s="6" t="e">
        <f>#REF!</f>
        <v>#REF!</v>
      </c>
      <c r="E15" s="6" t="e">
        <f>#REF!</f>
        <v>#REF!</v>
      </c>
      <c r="F15" s="6" t="e">
        <f>#REF!</f>
        <v>#REF!</v>
      </c>
      <c r="G15" s="6" t="e">
        <f>#REF!</f>
        <v>#REF!</v>
      </c>
      <c r="H15" s="6" t="e">
        <f>#REF!</f>
        <v>#REF!</v>
      </c>
      <c r="I15" s="6" t="e">
        <f>#REF!</f>
        <v>#REF!</v>
      </c>
      <c r="J15" s="6" t="e">
        <f>#REF!</f>
        <v>#REF!</v>
      </c>
      <c r="K15" s="6" t="e">
        <f>#REF!</f>
        <v>#REF!</v>
      </c>
      <c r="L15" s="6" t="e">
        <f>#REF!</f>
        <v>#REF!</v>
      </c>
      <c r="M15" s="6" t="e">
        <f>#REF!</f>
        <v>#REF!</v>
      </c>
      <c r="N15" s="6" t="e">
        <f>#REF!</f>
        <v>#REF!</v>
      </c>
      <c r="O15" s="6" t="e">
        <f>#REF!</f>
        <v>#REF!</v>
      </c>
      <c r="P15" s="6" t="e">
        <f>#REF!</f>
        <v>#REF!</v>
      </c>
      <c r="Q15" s="6" t="e">
        <f>#REF!</f>
        <v>#REF!</v>
      </c>
      <c r="R15" s="6" t="e">
        <f>#REF!</f>
        <v>#REF!</v>
      </c>
      <c r="S15" s="6" t="e">
        <f>#REF!</f>
        <v>#REF!</v>
      </c>
      <c r="T15" s="6" t="e">
        <f>#REF!</f>
        <v>#REF!</v>
      </c>
      <c r="U15" s="6" t="e">
        <f>#REF!</f>
        <v>#REF!</v>
      </c>
      <c r="V15" s="6" t="e">
        <f>#REF!</f>
        <v>#REF!</v>
      </c>
      <c r="W15" s="6" t="e">
        <f>#REF!</f>
        <v>#REF!</v>
      </c>
      <c r="X15" s="6" t="e">
        <f>#REF!</f>
        <v>#REF!</v>
      </c>
      <c r="Y15" s="6" t="e">
        <f>#REF!</f>
        <v>#REF!</v>
      </c>
      <c r="Z15" s="6" t="e">
        <f>#REF!</f>
        <v>#REF!</v>
      </c>
      <c r="AA15" s="6" t="e">
        <f>#REF!</f>
        <v>#REF!</v>
      </c>
      <c r="AB15" s="6" t="e">
        <f>#REF!</f>
        <v>#REF!</v>
      </c>
      <c r="AC15" s="6" t="e">
        <f>#REF!</f>
        <v>#REF!</v>
      </c>
      <c r="AD15" s="6" t="e">
        <f>#REF!</f>
        <v>#REF!</v>
      </c>
      <c r="AE15" s="6" t="e">
        <f>#REF!</f>
        <v>#REF!</v>
      </c>
      <c r="AF15" s="6" t="e">
        <f>#REF!</f>
        <v>#REF!</v>
      </c>
      <c r="AG15" s="6" t="e">
        <f>#REF!</f>
        <v>#REF!</v>
      </c>
      <c r="AH15" s="6" t="e">
        <f>#REF!</f>
        <v>#REF!</v>
      </c>
      <c r="AI15" s="6" t="e">
        <f>#REF!</f>
        <v>#REF!</v>
      </c>
      <c r="AJ15" s="6" t="e">
        <f>#REF!</f>
        <v>#REF!</v>
      </c>
      <c r="AK15" s="6" t="e">
        <f>#REF!</f>
        <v>#REF!</v>
      </c>
      <c r="AL15" s="6" t="e">
        <f>#REF!</f>
        <v>#REF!</v>
      </c>
      <c r="AM15" s="6" t="e">
        <f>#REF!</f>
        <v>#REF!</v>
      </c>
      <c r="AN15" s="6" t="e">
        <f>#REF!</f>
        <v>#REF!</v>
      </c>
      <c r="AO15" s="6" t="e">
        <f>#REF!</f>
        <v>#REF!</v>
      </c>
      <c r="AP15" s="6" t="e">
        <f>#REF!</f>
        <v>#REF!</v>
      </c>
      <c r="AQ15" s="6" t="e">
        <f>#REF!</f>
        <v>#REF!</v>
      </c>
      <c r="AR15" s="6" t="e">
        <f>#REF!</f>
        <v>#REF!</v>
      </c>
      <c r="AS15" s="6" t="e">
        <f>#REF!</f>
        <v>#REF!</v>
      </c>
      <c r="AT15" s="6" t="e">
        <f>#REF!</f>
        <v>#REF!</v>
      </c>
      <c r="AU15" s="6" t="e">
        <f>#REF!</f>
        <v>#REF!</v>
      </c>
      <c r="AV15" s="6" t="e">
        <f>#REF!</f>
        <v>#REF!</v>
      </c>
      <c r="AW15" s="6" t="e">
        <f>#REF!</f>
        <v>#REF!</v>
      </c>
      <c r="AX15" s="6" t="e">
        <f>#REF!</f>
        <v>#REF!</v>
      </c>
      <c r="AY15" s="6" t="e">
        <f>#REF!</f>
        <v>#REF!</v>
      </c>
      <c r="AZ15" s="6" t="e">
        <f>#REF!</f>
        <v>#REF!</v>
      </c>
      <c r="BA15" s="6" t="e">
        <f>#REF!</f>
        <v>#REF!</v>
      </c>
      <c r="BB15" s="6" t="e">
        <f>#REF!</f>
        <v>#REF!</v>
      </c>
      <c r="BC15" s="6" t="e">
        <f>#REF!</f>
        <v>#REF!</v>
      </c>
      <c r="BD15" s="6" t="e">
        <f>#REF!</f>
        <v>#REF!</v>
      </c>
      <c r="BE15" s="6" t="e">
        <f>#REF!</f>
        <v>#REF!</v>
      </c>
      <c r="BF15" s="6" t="e">
        <f>#REF!</f>
        <v>#REF!</v>
      </c>
      <c r="BG15" s="6" t="e">
        <f>#REF!</f>
        <v>#REF!</v>
      </c>
      <c r="BH15" s="6" t="e">
        <f>#REF!</f>
        <v>#REF!</v>
      </c>
      <c r="BI15" s="6" t="e">
        <f>#REF!</f>
        <v>#REF!</v>
      </c>
      <c r="BJ15" s="6" t="e">
        <f>#REF!</f>
        <v>#REF!</v>
      </c>
      <c r="BK15" s="6" t="e">
        <f>#REF!</f>
        <v>#REF!</v>
      </c>
      <c r="BL15" s="6" t="e">
        <f>#REF!</f>
        <v>#REF!</v>
      </c>
      <c r="BM15" s="6" t="e">
        <f>#REF!</f>
        <v>#REF!</v>
      </c>
    </row>
    <row r="16" spans="1:65">
      <c r="A16" s="6" t="e">
        <f>#REF!</f>
        <v>#REF!</v>
      </c>
      <c r="B16" s="6" t="e">
        <f>#REF!</f>
        <v>#REF!</v>
      </c>
      <c r="C16" s="6" t="e">
        <f>#REF!</f>
        <v>#REF!</v>
      </c>
      <c r="D16" s="6" t="e">
        <f>#REF!</f>
        <v>#REF!</v>
      </c>
      <c r="E16" s="6" t="e">
        <f>#REF!</f>
        <v>#REF!</v>
      </c>
      <c r="F16" s="6" t="e">
        <f>#REF!</f>
        <v>#REF!</v>
      </c>
      <c r="G16" s="6" t="e">
        <f>#REF!</f>
        <v>#REF!</v>
      </c>
      <c r="H16" s="6" t="e">
        <f>#REF!</f>
        <v>#REF!</v>
      </c>
      <c r="I16" s="6" t="e">
        <f>#REF!</f>
        <v>#REF!</v>
      </c>
      <c r="J16" s="6" t="e">
        <f>#REF!</f>
        <v>#REF!</v>
      </c>
      <c r="K16" s="6" t="e">
        <f>#REF!</f>
        <v>#REF!</v>
      </c>
      <c r="L16" s="6" t="e">
        <f>#REF!</f>
        <v>#REF!</v>
      </c>
      <c r="M16" s="6" t="e">
        <f>#REF!</f>
        <v>#REF!</v>
      </c>
      <c r="N16" s="6" t="e">
        <f>#REF!</f>
        <v>#REF!</v>
      </c>
      <c r="O16" s="6" t="e">
        <f>#REF!</f>
        <v>#REF!</v>
      </c>
      <c r="P16" s="6" t="e">
        <f>#REF!</f>
        <v>#REF!</v>
      </c>
      <c r="Q16" s="6" t="e">
        <f>#REF!</f>
        <v>#REF!</v>
      </c>
      <c r="R16" s="6" t="e">
        <f>#REF!</f>
        <v>#REF!</v>
      </c>
      <c r="S16" s="6" t="e">
        <f>#REF!</f>
        <v>#REF!</v>
      </c>
      <c r="T16" s="6" t="e">
        <f>#REF!</f>
        <v>#REF!</v>
      </c>
      <c r="U16" s="6" t="e">
        <f>#REF!</f>
        <v>#REF!</v>
      </c>
      <c r="V16" s="6" t="e">
        <f>#REF!</f>
        <v>#REF!</v>
      </c>
      <c r="W16" s="6" t="e">
        <f>#REF!</f>
        <v>#REF!</v>
      </c>
      <c r="X16" s="6" t="e">
        <f>#REF!</f>
        <v>#REF!</v>
      </c>
      <c r="Y16" s="6" t="e">
        <f>#REF!</f>
        <v>#REF!</v>
      </c>
      <c r="Z16" s="6" t="e">
        <f>#REF!</f>
        <v>#REF!</v>
      </c>
      <c r="AA16" s="6" t="e">
        <f>#REF!</f>
        <v>#REF!</v>
      </c>
      <c r="AB16" s="6" t="e">
        <f>#REF!</f>
        <v>#REF!</v>
      </c>
      <c r="AC16" s="6" t="e">
        <f>#REF!</f>
        <v>#REF!</v>
      </c>
      <c r="AD16" s="6" t="e">
        <f>#REF!</f>
        <v>#REF!</v>
      </c>
      <c r="AE16" s="6" t="e">
        <f>#REF!</f>
        <v>#REF!</v>
      </c>
      <c r="AF16" s="6" t="e">
        <f>#REF!</f>
        <v>#REF!</v>
      </c>
      <c r="AG16" s="6" t="e">
        <f>#REF!</f>
        <v>#REF!</v>
      </c>
      <c r="AH16" s="6" t="e">
        <f>#REF!</f>
        <v>#REF!</v>
      </c>
      <c r="AI16" s="6" t="e">
        <f>#REF!</f>
        <v>#REF!</v>
      </c>
      <c r="AJ16" s="6" t="e">
        <f>#REF!</f>
        <v>#REF!</v>
      </c>
      <c r="AK16" s="6" t="e">
        <f>#REF!</f>
        <v>#REF!</v>
      </c>
      <c r="AL16" s="6" t="e">
        <f>#REF!</f>
        <v>#REF!</v>
      </c>
      <c r="AM16" s="6" t="e">
        <f>#REF!</f>
        <v>#REF!</v>
      </c>
      <c r="AN16" s="6" t="e">
        <f>#REF!</f>
        <v>#REF!</v>
      </c>
      <c r="AO16" s="6" t="e">
        <f>#REF!</f>
        <v>#REF!</v>
      </c>
      <c r="AP16" s="6" t="e">
        <f>#REF!</f>
        <v>#REF!</v>
      </c>
      <c r="AQ16" s="6" t="e">
        <f>#REF!</f>
        <v>#REF!</v>
      </c>
      <c r="AR16" s="6" t="e">
        <f>#REF!</f>
        <v>#REF!</v>
      </c>
      <c r="AS16" s="6" t="e">
        <f>#REF!</f>
        <v>#REF!</v>
      </c>
      <c r="AT16" s="6" t="e">
        <f>#REF!</f>
        <v>#REF!</v>
      </c>
      <c r="AU16" s="6" t="e">
        <f>#REF!</f>
        <v>#REF!</v>
      </c>
      <c r="AV16" s="6" t="e">
        <f>#REF!</f>
        <v>#REF!</v>
      </c>
      <c r="AW16" s="6" t="e">
        <f>#REF!</f>
        <v>#REF!</v>
      </c>
      <c r="AX16" s="6" t="e">
        <f>#REF!</f>
        <v>#REF!</v>
      </c>
      <c r="AY16" s="6" t="e">
        <f>#REF!</f>
        <v>#REF!</v>
      </c>
      <c r="AZ16" s="6" t="e">
        <f>#REF!</f>
        <v>#REF!</v>
      </c>
      <c r="BA16" s="6" t="e">
        <f>#REF!</f>
        <v>#REF!</v>
      </c>
      <c r="BB16" s="6" t="e">
        <f>#REF!</f>
        <v>#REF!</v>
      </c>
      <c r="BC16" s="6" t="e">
        <f>#REF!</f>
        <v>#REF!</v>
      </c>
      <c r="BD16" s="6" t="e">
        <f>#REF!</f>
        <v>#REF!</v>
      </c>
      <c r="BE16" s="6" t="e">
        <f>#REF!</f>
        <v>#REF!</v>
      </c>
      <c r="BF16" s="6" t="e">
        <f>#REF!</f>
        <v>#REF!</v>
      </c>
      <c r="BG16" s="6" t="e">
        <f>#REF!</f>
        <v>#REF!</v>
      </c>
      <c r="BH16" s="6" t="e">
        <f>#REF!</f>
        <v>#REF!</v>
      </c>
      <c r="BI16" s="6" t="e">
        <f>#REF!</f>
        <v>#REF!</v>
      </c>
      <c r="BJ16" s="6" t="e">
        <f>#REF!</f>
        <v>#REF!</v>
      </c>
      <c r="BK16" s="6" t="e">
        <f>#REF!</f>
        <v>#REF!</v>
      </c>
      <c r="BL16" s="6" t="e">
        <f>#REF!</f>
        <v>#REF!</v>
      </c>
      <c r="BM16" s="6" t="e">
        <f>#REF!</f>
        <v>#REF!</v>
      </c>
    </row>
    <row r="17" spans="1:65">
      <c r="A17" s="6" t="e">
        <f>#REF!</f>
        <v>#REF!</v>
      </c>
      <c r="B17" s="6" t="e">
        <f>#REF!</f>
        <v>#REF!</v>
      </c>
      <c r="C17" s="6" t="e">
        <f>#REF!</f>
        <v>#REF!</v>
      </c>
      <c r="D17" s="6" t="e">
        <f>#REF!</f>
        <v>#REF!</v>
      </c>
      <c r="E17" s="6" t="e">
        <f>#REF!</f>
        <v>#REF!</v>
      </c>
      <c r="F17" s="6" t="e">
        <f>#REF!</f>
        <v>#REF!</v>
      </c>
      <c r="G17" s="6" t="e">
        <f>#REF!</f>
        <v>#REF!</v>
      </c>
      <c r="H17" s="6" t="e">
        <f>#REF!</f>
        <v>#REF!</v>
      </c>
      <c r="I17" s="6" t="e">
        <f>#REF!</f>
        <v>#REF!</v>
      </c>
      <c r="J17" s="6" t="e">
        <f>#REF!</f>
        <v>#REF!</v>
      </c>
      <c r="K17" s="6" t="e">
        <f>#REF!</f>
        <v>#REF!</v>
      </c>
      <c r="L17" s="6" t="e">
        <f>#REF!</f>
        <v>#REF!</v>
      </c>
      <c r="M17" s="6" t="e">
        <f>#REF!</f>
        <v>#REF!</v>
      </c>
      <c r="N17" s="6" t="e">
        <f>#REF!</f>
        <v>#REF!</v>
      </c>
      <c r="O17" s="6" t="e">
        <f>#REF!</f>
        <v>#REF!</v>
      </c>
      <c r="P17" s="6" t="e">
        <f>#REF!</f>
        <v>#REF!</v>
      </c>
      <c r="Q17" s="6" t="e">
        <f>#REF!</f>
        <v>#REF!</v>
      </c>
      <c r="R17" s="6" t="e">
        <f>#REF!</f>
        <v>#REF!</v>
      </c>
      <c r="S17" s="6" t="e">
        <f>#REF!</f>
        <v>#REF!</v>
      </c>
      <c r="T17" s="6" t="e">
        <f>#REF!</f>
        <v>#REF!</v>
      </c>
      <c r="U17" s="6" t="e">
        <f>#REF!</f>
        <v>#REF!</v>
      </c>
      <c r="V17" s="6" t="e">
        <f>#REF!</f>
        <v>#REF!</v>
      </c>
      <c r="W17" s="6" t="e">
        <f>#REF!</f>
        <v>#REF!</v>
      </c>
      <c r="X17" s="6" t="e">
        <f>#REF!</f>
        <v>#REF!</v>
      </c>
      <c r="Y17" s="6" t="e">
        <f>#REF!</f>
        <v>#REF!</v>
      </c>
      <c r="Z17" s="6" t="e">
        <f>#REF!</f>
        <v>#REF!</v>
      </c>
      <c r="AA17" s="6" t="e">
        <f>#REF!</f>
        <v>#REF!</v>
      </c>
      <c r="AB17" s="6" t="e">
        <f>#REF!</f>
        <v>#REF!</v>
      </c>
      <c r="AC17" s="6" t="e">
        <f>#REF!</f>
        <v>#REF!</v>
      </c>
      <c r="AD17" s="6" t="e">
        <f>#REF!</f>
        <v>#REF!</v>
      </c>
      <c r="AE17" s="6" t="e">
        <f>#REF!</f>
        <v>#REF!</v>
      </c>
      <c r="AF17" s="6" t="e">
        <f>#REF!</f>
        <v>#REF!</v>
      </c>
      <c r="AG17" s="6" t="e">
        <f>#REF!</f>
        <v>#REF!</v>
      </c>
      <c r="AH17" s="6" t="e">
        <f>#REF!</f>
        <v>#REF!</v>
      </c>
      <c r="AI17" s="6" t="e">
        <f>#REF!</f>
        <v>#REF!</v>
      </c>
      <c r="AJ17" s="6" t="e">
        <f>#REF!</f>
        <v>#REF!</v>
      </c>
      <c r="AK17" s="6" t="e">
        <f>#REF!</f>
        <v>#REF!</v>
      </c>
      <c r="AL17" s="6" t="e">
        <f>#REF!</f>
        <v>#REF!</v>
      </c>
      <c r="AM17" s="6" t="e">
        <f>#REF!</f>
        <v>#REF!</v>
      </c>
      <c r="AN17" s="6" t="e">
        <f>#REF!</f>
        <v>#REF!</v>
      </c>
      <c r="AO17" s="6" t="e">
        <f>#REF!</f>
        <v>#REF!</v>
      </c>
      <c r="AP17" s="6" t="e">
        <f>#REF!</f>
        <v>#REF!</v>
      </c>
      <c r="AQ17" s="6" t="e">
        <f>#REF!</f>
        <v>#REF!</v>
      </c>
      <c r="AR17" s="6" t="e">
        <f>#REF!</f>
        <v>#REF!</v>
      </c>
      <c r="AS17" s="6" t="e">
        <f>#REF!</f>
        <v>#REF!</v>
      </c>
      <c r="AT17" s="6" t="e">
        <f>#REF!</f>
        <v>#REF!</v>
      </c>
      <c r="AU17" s="6" t="e">
        <f>#REF!</f>
        <v>#REF!</v>
      </c>
      <c r="AV17" s="6" t="e">
        <f>#REF!</f>
        <v>#REF!</v>
      </c>
      <c r="AW17" s="6" t="e">
        <f>#REF!</f>
        <v>#REF!</v>
      </c>
      <c r="AX17" s="6" t="e">
        <f>#REF!</f>
        <v>#REF!</v>
      </c>
      <c r="AY17" s="6" t="e">
        <f>#REF!</f>
        <v>#REF!</v>
      </c>
      <c r="AZ17" s="6" t="e">
        <f>#REF!</f>
        <v>#REF!</v>
      </c>
      <c r="BA17" s="6" t="e">
        <f>#REF!</f>
        <v>#REF!</v>
      </c>
      <c r="BB17" s="6" t="e">
        <f>#REF!</f>
        <v>#REF!</v>
      </c>
      <c r="BC17" s="6" t="e">
        <f>#REF!</f>
        <v>#REF!</v>
      </c>
      <c r="BD17" s="6" t="e">
        <f>#REF!</f>
        <v>#REF!</v>
      </c>
      <c r="BE17" s="6" t="e">
        <f>#REF!</f>
        <v>#REF!</v>
      </c>
      <c r="BF17" s="6" t="e">
        <f>#REF!</f>
        <v>#REF!</v>
      </c>
      <c r="BG17" s="6" t="e">
        <f>#REF!</f>
        <v>#REF!</v>
      </c>
      <c r="BH17" s="6" t="e">
        <f>#REF!</f>
        <v>#REF!</v>
      </c>
      <c r="BI17" s="6" t="e">
        <f>#REF!</f>
        <v>#REF!</v>
      </c>
      <c r="BJ17" s="6" t="e">
        <f>#REF!</f>
        <v>#REF!</v>
      </c>
      <c r="BK17" s="6" t="e">
        <f>#REF!</f>
        <v>#REF!</v>
      </c>
      <c r="BL17" s="6" t="e">
        <f>#REF!</f>
        <v>#REF!</v>
      </c>
      <c r="BM17" s="6" t="e">
        <f>#REF!</f>
        <v>#REF!</v>
      </c>
    </row>
    <row r="18" spans="1:65">
      <c r="A18" s="6" t="e">
        <f>#REF!</f>
        <v>#REF!</v>
      </c>
      <c r="B18" s="6" t="e">
        <f>#REF!</f>
        <v>#REF!</v>
      </c>
      <c r="C18" s="6" t="e">
        <f>#REF!</f>
        <v>#REF!</v>
      </c>
      <c r="D18" s="6" t="e">
        <f>#REF!</f>
        <v>#REF!</v>
      </c>
      <c r="E18" s="6" t="e">
        <f>#REF!</f>
        <v>#REF!</v>
      </c>
      <c r="F18" s="6" t="e">
        <f>#REF!</f>
        <v>#REF!</v>
      </c>
      <c r="G18" s="6" t="e">
        <f>#REF!</f>
        <v>#REF!</v>
      </c>
      <c r="H18" s="6" t="e">
        <f>#REF!</f>
        <v>#REF!</v>
      </c>
      <c r="I18" s="6" t="e">
        <f>#REF!</f>
        <v>#REF!</v>
      </c>
      <c r="J18" s="6" t="e">
        <f>#REF!</f>
        <v>#REF!</v>
      </c>
      <c r="K18" s="6" t="e">
        <f>#REF!</f>
        <v>#REF!</v>
      </c>
      <c r="L18" s="6" t="e">
        <f>#REF!</f>
        <v>#REF!</v>
      </c>
      <c r="M18" s="6" t="e">
        <f>#REF!</f>
        <v>#REF!</v>
      </c>
      <c r="N18" s="6" t="e">
        <f>#REF!</f>
        <v>#REF!</v>
      </c>
      <c r="O18" s="6" t="e">
        <f>#REF!</f>
        <v>#REF!</v>
      </c>
      <c r="P18" s="6" t="e">
        <f>#REF!</f>
        <v>#REF!</v>
      </c>
      <c r="Q18" s="6" t="e">
        <f>#REF!</f>
        <v>#REF!</v>
      </c>
      <c r="R18" s="6" t="e">
        <f>#REF!</f>
        <v>#REF!</v>
      </c>
      <c r="S18" s="6" t="e">
        <f>#REF!</f>
        <v>#REF!</v>
      </c>
      <c r="T18" s="6" t="e">
        <f>#REF!</f>
        <v>#REF!</v>
      </c>
      <c r="U18" s="6" t="e">
        <f>#REF!</f>
        <v>#REF!</v>
      </c>
      <c r="V18" s="6" t="e">
        <f>#REF!</f>
        <v>#REF!</v>
      </c>
      <c r="W18" s="6" t="e">
        <f>#REF!</f>
        <v>#REF!</v>
      </c>
      <c r="X18" s="6" t="e">
        <f>#REF!</f>
        <v>#REF!</v>
      </c>
      <c r="Y18" s="6" t="e">
        <f>#REF!</f>
        <v>#REF!</v>
      </c>
      <c r="Z18" s="6" t="e">
        <f>#REF!</f>
        <v>#REF!</v>
      </c>
      <c r="AA18" s="6" t="e">
        <f>#REF!</f>
        <v>#REF!</v>
      </c>
      <c r="AB18" s="6" t="e">
        <f>#REF!</f>
        <v>#REF!</v>
      </c>
      <c r="AC18" s="6" t="e">
        <f>#REF!</f>
        <v>#REF!</v>
      </c>
      <c r="AD18" s="6" t="e">
        <f>#REF!</f>
        <v>#REF!</v>
      </c>
      <c r="AE18" s="6" t="e">
        <f>#REF!</f>
        <v>#REF!</v>
      </c>
      <c r="AF18" s="6" t="e">
        <f>#REF!</f>
        <v>#REF!</v>
      </c>
      <c r="AG18" s="6" t="e">
        <f>#REF!</f>
        <v>#REF!</v>
      </c>
      <c r="AH18" s="6" t="e">
        <f>#REF!</f>
        <v>#REF!</v>
      </c>
      <c r="AI18" s="6" t="e">
        <f>#REF!</f>
        <v>#REF!</v>
      </c>
      <c r="AJ18" s="6" t="e">
        <f>#REF!</f>
        <v>#REF!</v>
      </c>
      <c r="AK18" s="6" t="e">
        <f>#REF!</f>
        <v>#REF!</v>
      </c>
      <c r="AL18" s="6" t="e">
        <f>#REF!</f>
        <v>#REF!</v>
      </c>
      <c r="AM18" s="6" t="e">
        <f>#REF!</f>
        <v>#REF!</v>
      </c>
      <c r="AN18" s="6" t="e">
        <f>#REF!</f>
        <v>#REF!</v>
      </c>
      <c r="AO18" s="6" t="e">
        <f>#REF!</f>
        <v>#REF!</v>
      </c>
      <c r="AP18" s="6" t="e">
        <f>#REF!</f>
        <v>#REF!</v>
      </c>
      <c r="AQ18" s="6" t="e">
        <f>#REF!</f>
        <v>#REF!</v>
      </c>
      <c r="AR18" s="6" t="e">
        <f>#REF!</f>
        <v>#REF!</v>
      </c>
      <c r="AS18" s="6" t="e">
        <f>#REF!</f>
        <v>#REF!</v>
      </c>
      <c r="AT18" s="6" t="e">
        <f>#REF!</f>
        <v>#REF!</v>
      </c>
      <c r="AU18" s="6" t="e">
        <f>#REF!</f>
        <v>#REF!</v>
      </c>
      <c r="AV18" s="6" t="e">
        <f>#REF!</f>
        <v>#REF!</v>
      </c>
      <c r="AW18" s="6" t="e">
        <f>#REF!</f>
        <v>#REF!</v>
      </c>
      <c r="AX18" s="6" t="e">
        <f>#REF!</f>
        <v>#REF!</v>
      </c>
      <c r="AY18" s="6" t="e">
        <f>#REF!</f>
        <v>#REF!</v>
      </c>
      <c r="AZ18" s="6" t="e">
        <f>#REF!</f>
        <v>#REF!</v>
      </c>
      <c r="BA18" s="6" t="e">
        <f>#REF!</f>
        <v>#REF!</v>
      </c>
      <c r="BB18" s="6" t="e">
        <f>#REF!</f>
        <v>#REF!</v>
      </c>
      <c r="BC18" s="6" t="e">
        <f>#REF!</f>
        <v>#REF!</v>
      </c>
      <c r="BD18" s="6" t="e">
        <f>#REF!</f>
        <v>#REF!</v>
      </c>
      <c r="BE18" s="6" t="e">
        <f>#REF!</f>
        <v>#REF!</v>
      </c>
      <c r="BF18" s="6" t="e">
        <f>#REF!</f>
        <v>#REF!</v>
      </c>
      <c r="BG18" s="6" t="e">
        <f>#REF!</f>
        <v>#REF!</v>
      </c>
      <c r="BH18" s="6" t="e">
        <f>#REF!</f>
        <v>#REF!</v>
      </c>
      <c r="BI18" s="6" t="e">
        <f>#REF!</f>
        <v>#REF!</v>
      </c>
      <c r="BJ18" s="6" t="e">
        <f>#REF!</f>
        <v>#REF!</v>
      </c>
      <c r="BK18" s="6" t="e">
        <f>#REF!</f>
        <v>#REF!</v>
      </c>
      <c r="BL18" s="6" t="e">
        <f>#REF!</f>
        <v>#REF!</v>
      </c>
      <c r="BM18" s="6" t="e">
        <f>#REF!</f>
        <v>#REF!</v>
      </c>
    </row>
    <row r="19" spans="1:65">
      <c r="A19" s="6" t="e">
        <f>#REF!</f>
        <v>#REF!</v>
      </c>
      <c r="B19" s="6" t="e">
        <f>#REF!</f>
        <v>#REF!</v>
      </c>
      <c r="C19" s="6" t="e">
        <f>#REF!</f>
        <v>#REF!</v>
      </c>
      <c r="D19" s="6" t="e">
        <f>#REF!</f>
        <v>#REF!</v>
      </c>
      <c r="E19" s="6" t="e">
        <f>#REF!</f>
        <v>#REF!</v>
      </c>
      <c r="F19" s="6" t="e">
        <f>#REF!</f>
        <v>#REF!</v>
      </c>
      <c r="G19" s="6" t="e">
        <f>#REF!</f>
        <v>#REF!</v>
      </c>
      <c r="H19" s="6" t="e">
        <f>#REF!</f>
        <v>#REF!</v>
      </c>
      <c r="I19" s="6" t="e">
        <f>#REF!</f>
        <v>#REF!</v>
      </c>
      <c r="J19" s="6" t="e">
        <f>#REF!</f>
        <v>#REF!</v>
      </c>
      <c r="K19" s="6" t="e">
        <f>#REF!</f>
        <v>#REF!</v>
      </c>
      <c r="L19" s="6" t="e">
        <f>#REF!</f>
        <v>#REF!</v>
      </c>
      <c r="M19" s="6" t="e">
        <f>#REF!</f>
        <v>#REF!</v>
      </c>
      <c r="N19" s="6" t="e">
        <f>#REF!</f>
        <v>#REF!</v>
      </c>
      <c r="O19" s="6" t="e">
        <f>#REF!</f>
        <v>#REF!</v>
      </c>
      <c r="P19" s="6" t="e">
        <f>#REF!</f>
        <v>#REF!</v>
      </c>
      <c r="Q19" s="6" t="e">
        <f>#REF!</f>
        <v>#REF!</v>
      </c>
      <c r="R19" s="6" t="e">
        <f>#REF!</f>
        <v>#REF!</v>
      </c>
      <c r="S19" s="6" t="e">
        <f>#REF!</f>
        <v>#REF!</v>
      </c>
      <c r="T19" s="6" t="e">
        <f>#REF!</f>
        <v>#REF!</v>
      </c>
      <c r="U19" s="6" t="e">
        <f>#REF!</f>
        <v>#REF!</v>
      </c>
      <c r="V19" s="6" t="e">
        <f>#REF!</f>
        <v>#REF!</v>
      </c>
      <c r="W19" s="6" t="e">
        <f>#REF!</f>
        <v>#REF!</v>
      </c>
      <c r="X19" s="6" t="e">
        <f>#REF!</f>
        <v>#REF!</v>
      </c>
      <c r="Y19" s="6" t="e">
        <f>#REF!</f>
        <v>#REF!</v>
      </c>
      <c r="Z19" s="6" t="e">
        <f>#REF!</f>
        <v>#REF!</v>
      </c>
      <c r="AA19" s="6" t="e">
        <f>#REF!</f>
        <v>#REF!</v>
      </c>
      <c r="AB19" s="6" t="e">
        <f>#REF!</f>
        <v>#REF!</v>
      </c>
      <c r="AC19" s="6" t="e">
        <f>#REF!</f>
        <v>#REF!</v>
      </c>
      <c r="AD19" s="6" t="e">
        <f>#REF!</f>
        <v>#REF!</v>
      </c>
      <c r="AE19" s="6" t="e">
        <f>#REF!</f>
        <v>#REF!</v>
      </c>
      <c r="AF19" s="6" t="e">
        <f>#REF!</f>
        <v>#REF!</v>
      </c>
      <c r="AG19" s="6" t="e">
        <f>#REF!</f>
        <v>#REF!</v>
      </c>
      <c r="AH19" s="6" t="e">
        <f>#REF!</f>
        <v>#REF!</v>
      </c>
      <c r="AI19" s="6" t="e">
        <f>#REF!</f>
        <v>#REF!</v>
      </c>
      <c r="AJ19" s="6" t="e">
        <f>#REF!</f>
        <v>#REF!</v>
      </c>
      <c r="AK19" s="6" t="e">
        <f>#REF!</f>
        <v>#REF!</v>
      </c>
      <c r="AL19" s="6" t="e">
        <f>#REF!</f>
        <v>#REF!</v>
      </c>
      <c r="AM19" s="6" t="e">
        <f>#REF!</f>
        <v>#REF!</v>
      </c>
      <c r="AN19" s="6" t="e">
        <f>#REF!</f>
        <v>#REF!</v>
      </c>
      <c r="AO19" s="6" t="e">
        <f>#REF!</f>
        <v>#REF!</v>
      </c>
      <c r="AP19" s="6" t="e">
        <f>#REF!</f>
        <v>#REF!</v>
      </c>
      <c r="AQ19" s="6" t="e">
        <f>#REF!</f>
        <v>#REF!</v>
      </c>
      <c r="AR19" s="6" t="e">
        <f>#REF!</f>
        <v>#REF!</v>
      </c>
      <c r="AS19" s="6" t="e">
        <f>#REF!</f>
        <v>#REF!</v>
      </c>
      <c r="AT19" s="6" t="e">
        <f>#REF!</f>
        <v>#REF!</v>
      </c>
      <c r="AU19" s="6" t="e">
        <f>#REF!</f>
        <v>#REF!</v>
      </c>
      <c r="AV19" s="6" t="e">
        <f>#REF!</f>
        <v>#REF!</v>
      </c>
      <c r="AW19" s="6" t="e">
        <f>#REF!</f>
        <v>#REF!</v>
      </c>
      <c r="AX19" s="6" t="e">
        <f>#REF!</f>
        <v>#REF!</v>
      </c>
      <c r="AY19" s="6" t="e">
        <f>#REF!</f>
        <v>#REF!</v>
      </c>
      <c r="AZ19" s="6" t="e">
        <f>#REF!</f>
        <v>#REF!</v>
      </c>
      <c r="BA19" s="6" t="e">
        <f>#REF!</f>
        <v>#REF!</v>
      </c>
      <c r="BB19" s="6" t="e">
        <f>#REF!</f>
        <v>#REF!</v>
      </c>
      <c r="BC19" s="6" t="e">
        <f>#REF!</f>
        <v>#REF!</v>
      </c>
      <c r="BD19" s="6" t="e">
        <f>#REF!</f>
        <v>#REF!</v>
      </c>
      <c r="BE19" s="6" t="e">
        <f>#REF!</f>
        <v>#REF!</v>
      </c>
      <c r="BF19" s="6" t="e">
        <f>#REF!</f>
        <v>#REF!</v>
      </c>
      <c r="BG19" s="6" t="e">
        <f>#REF!</f>
        <v>#REF!</v>
      </c>
      <c r="BH19" s="6" t="e">
        <f>#REF!</f>
        <v>#REF!</v>
      </c>
      <c r="BI19" s="6" t="e">
        <f>#REF!</f>
        <v>#REF!</v>
      </c>
      <c r="BJ19" s="6" t="e">
        <f>#REF!</f>
        <v>#REF!</v>
      </c>
      <c r="BK19" s="6" t="e">
        <f>#REF!</f>
        <v>#REF!</v>
      </c>
      <c r="BL19" s="6" t="e">
        <f>#REF!</f>
        <v>#REF!</v>
      </c>
      <c r="BM19" s="6" t="e">
        <f>#REF!</f>
        <v>#REF!</v>
      </c>
    </row>
    <row r="20" spans="1:65">
      <c r="A20" s="6" t="e">
        <f>#REF!</f>
        <v>#REF!</v>
      </c>
      <c r="B20" s="6" t="e">
        <f>#REF!</f>
        <v>#REF!</v>
      </c>
      <c r="C20" s="6" t="e">
        <f>#REF!</f>
        <v>#REF!</v>
      </c>
      <c r="D20" s="6" t="e">
        <f>#REF!</f>
        <v>#REF!</v>
      </c>
      <c r="E20" s="6" t="e">
        <f>#REF!</f>
        <v>#REF!</v>
      </c>
      <c r="F20" s="6" t="e">
        <f>#REF!</f>
        <v>#REF!</v>
      </c>
      <c r="G20" s="6" t="e">
        <f>#REF!</f>
        <v>#REF!</v>
      </c>
      <c r="H20" s="6" t="e">
        <f>#REF!</f>
        <v>#REF!</v>
      </c>
      <c r="I20" s="6" t="e">
        <f>#REF!</f>
        <v>#REF!</v>
      </c>
      <c r="J20" s="6" t="e">
        <f>#REF!</f>
        <v>#REF!</v>
      </c>
      <c r="K20" s="6" t="e">
        <f>#REF!</f>
        <v>#REF!</v>
      </c>
      <c r="L20" s="6" t="e">
        <f>#REF!</f>
        <v>#REF!</v>
      </c>
      <c r="M20" s="6" t="e">
        <f>#REF!</f>
        <v>#REF!</v>
      </c>
      <c r="N20" s="6" t="e">
        <f>#REF!</f>
        <v>#REF!</v>
      </c>
      <c r="O20" s="6" t="e">
        <f>#REF!</f>
        <v>#REF!</v>
      </c>
      <c r="P20" s="6" t="e">
        <f>#REF!</f>
        <v>#REF!</v>
      </c>
      <c r="Q20" s="6" t="e">
        <f>#REF!</f>
        <v>#REF!</v>
      </c>
      <c r="R20" s="6" t="e">
        <f>#REF!</f>
        <v>#REF!</v>
      </c>
      <c r="S20" s="6" t="e">
        <f>#REF!</f>
        <v>#REF!</v>
      </c>
      <c r="T20" s="6" t="e">
        <f>#REF!</f>
        <v>#REF!</v>
      </c>
      <c r="U20" s="6" t="e">
        <f>#REF!</f>
        <v>#REF!</v>
      </c>
      <c r="V20" s="6" t="e">
        <f>#REF!</f>
        <v>#REF!</v>
      </c>
      <c r="W20" s="6" t="e">
        <f>#REF!</f>
        <v>#REF!</v>
      </c>
      <c r="X20" s="6" t="e">
        <f>#REF!</f>
        <v>#REF!</v>
      </c>
      <c r="Y20" s="6" t="e">
        <f>#REF!</f>
        <v>#REF!</v>
      </c>
      <c r="Z20" s="6" t="e">
        <f>#REF!</f>
        <v>#REF!</v>
      </c>
      <c r="AA20" s="6" t="e">
        <f>#REF!</f>
        <v>#REF!</v>
      </c>
      <c r="AB20" s="6" t="e">
        <f>#REF!</f>
        <v>#REF!</v>
      </c>
      <c r="AC20" s="6" t="e">
        <f>#REF!</f>
        <v>#REF!</v>
      </c>
      <c r="AD20" s="6" t="e">
        <f>#REF!</f>
        <v>#REF!</v>
      </c>
      <c r="AE20" s="6" t="e">
        <f>#REF!</f>
        <v>#REF!</v>
      </c>
      <c r="AF20" s="6" t="e">
        <f>#REF!</f>
        <v>#REF!</v>
      </c>
      <c r="AG20" s="6" t="e">
        <f>#REF!</f>
        <v>#REF!</v>
      </c>
      <c r="AH20" s="6" t="e">
        <f>#REF!</f>
        <v>#REF!</v>
      </c>
      <c r="AI20" s="6" t="e">
        <f>#REF!</f>
        <v>#REF!</v>
      </c>
      <c r="AJ20" s="6" t="e">
        <f>#REF!</f>
        <v>#REF!</v>
      </c>
      <c r="AK20" s="6" t="e">
        <f>#REF!</f>
        <v>#REF!</v>
      </c>
      <c r="AL20" s="6" t="e">
        <f>#REF!</f>
        <v>#REF!</v>
      </c>
      <c r="AM20" s="6" t="e">
        <f>#REF!</f>
        <v>#REF!</v>
      </c>
      <c r="AN20" s="6" t="e">
        <f>#REF!</f>
        <v>#REF!</v>
      </c>
      <c r="AO20" s="6" t="e">
        <f>#REF!</f>
        <v>#REF!</v>
      </c>
      <c r="AP20" s="6" t="e">
        <f>#REF!</f>
        <v>#REF!</v>
      </c>
      <c r="AQ20" s="6" t="e">
        <f>#REF!</f>
        <v>#REF!</v>
      </c>
      <c r="AR20" s="6" t="e">
        <f>#REF!</f>
        <v>#REF!</v>
      </c>
      <c r="AS20" s="6" t="e">
        <f>#REF!</f>
        <v>#REF!</v>
      </c>
      <c r="AT20" s="6" t="e">
        <f>#REF!</f>
        <v>#REF!</v>
      </c>
      <c r="AU20" s="6" t="e">
        <f>#REF!</f>
        <v>#REF!</v>
      </c>
      <c r="AV20" s="6" t="e">
        <f>#REF!</f>
        <v>#REF!</v>
      </c>
      <c r="AW20" s="6" t="e">
        <f>#REF!</f>
        <v>#REF!</v>
      </c>
      <c r="AX20" s="6" t="e">
        <f>#REF!</f>
        <v>#REF!</v>
      </c>
      <c r="AY20" s="6" t="e">
        <f>#REF!</f>
        <v>#REF!</v>
      </c>
      <c r="AZ20" s="6" t="e">
        <f>#REF!</f>
        <v>#REF!</v>
      </c>
      <c r="BA20" s="6" t="e">
        <f>#REF!</f>
        <v>#REF!</v>
      </c>
      <c r="BB20" s="6" t="e">
        <f>#REF!</f>
        <v>#REF!</v>
      </c>
      <c r="BC20" s="6" t="e">
        <f>#REF!</f>
        <v>#REF!</v>
      </c>
      <c r="BD20" s="6" t="e">
        <f>#REF!</f>
        <v>#REF!</v>
      </c>
      <c r="BE20" s="6" t="e">
        <f>#REF!</f>
        <v>#REF!</v>
      </c>
      <c r="BF20" s="6" t="e">
        <f>#REF!</f>
        <v>#REF!</v>
      </c>
      <c r="BG20" s="6" t="e">
        <f>#REF!</f>
        <v>#REF!</v>
      </c>
      <c r="BH20" s="6" t="e">
        <f>#REF!</f>
        <v>#REF!</v>
      </c>
      <c r="BI20" s="6" t="e">
        <f>#REF!</f>
        <v>#REF!</v>
      </c>
      <c r="BJ20" s="6" t="e">
        <f>#REF!</f>
        <v>#REF!</v>
      </c>
      <c r="BK20" s="6" t="e">
        <f>#REF!</f>
        <v>#REF!</v>
      </c>
      <c r="BL20" s="6" t="e">
        <f>#REF!</f>
        <v>#REF!</v>
      </c>
      <c r="BM20" s="6" t="e">
        <f>#REF!</f>
        <v>#REF!</v>
      </c>
    </row>
    <row r="21" spans="1:65">
      <c r="A21" s="6" t="e">
        <f>#REF!</f>
        <v>#REF!</v>
      </c>
      <c r="B21" s="6" t="e">
        <f>#REF!</f>
        <v>#REF!</v>
      </c>
      <c r="C21" s="6" t="e">
        <f>#REF!</f>
        <v>#REF!</v>
      </c>
      <c r="D21" s="6" t="e">
        <f>#REF!</f>
        <v>#REF!</v>
      </c>
      <c r="E21" s="6" t="e">
        <f>#REF!</f>
        <v>#REF!</v>
      </c>
      <c r="F21" s="6" t="e">
        <f>#REF!</f>
        <v>#REF!</v>
      </c>
      <c r="G21" s="6" t="e">
        <f>#REF!</f>
        <v>#REF!</v>
      </c>
      <c r="H21" s="6" t="e">
        <f>#REF!</f>
        <v>#REF!</v>
      </c>
      <c r="I21" s="6" t="e">
        <f>#REF!</f>
        <v>#REF!</v>
      </c>
      <c r="J21" s="6" t="e">
        <f>#REF!</f>
        <v>#REF!</v>
      </c>
      <c r="K21" s="6" t="e">
        <f>#REF!</f>
        <v>#REF!</v>
      </c>
      <c r="L21" s="6" t="e">
        <f>#REF!</f>
        <v>#REF!</v>
      </c>
      <c r="M21" s="6" t="e">
        <f>#REF!</f>
        <v>#REF!</v>
      </c>
      <c r="N21" s="6" t="e">
        <f>#REF!</f>
        <v>#REF!</v>
      </c>
      <c r="O21" s="6" t="e">
        <f>#REF!</f>
        <v>#REF!</v>
      </c>
      <c r="P21" s="6" t="e">
        <f>#REF!</f>
        <v>#REF!</v>
      </c>
      <c r="Q21" s="6" t="e">
        <f>#REF!</f>
        <v>#REF!</v>
      </c>
      <c r="R21" s="6" t="e">
        <f>#REF!</f>
        <v>#REF!</v>
      </c>
      <c r="S21" s="6" t="e">
        <f>#REF!</f>
        <v>#REF!</v>
      </c>
      <c r="T21" s="6" t="e">
        <f>#REF!</f>
        <v>#REF!</v>
      </c>
      <c r="U21" s="6" t="e">
        <f>#REF!</f>
        <v>#REF!</v>
      </c>
      <c r="V21" s="6" t="e">
        <f>#REF!</f>
        <v>#REF!</v>
      </c>
      <c r="W21" s="6" t="e">
        <f>#REF!</f>
        <v>#REF!</v>
      </c>
      <c r="X21" s="6" t="e">
        <f>#REF!</f>
        <v>#REF!</v>
      </c>
      <c r="Y21" s="6" t="e">
        <f>#REF!</f>
        <v>#REF!</v>
      </c>
      <c r="Z21" s="6" t="e">
        <f>#REF!</f>
        <v>#REF!</v>
      </c>
      <c r="AA21" s="6" t="e">
        <f>#REF!</f>
        <v>#REF!</v>
      </c>
      <c r="AB21" s="6" t="e">
        <f>#REF!</f>
        <v>#REF!</v>
      </c>
      <c r="AC21" s="6" t="e">
        <f>#REF!</f>
        <v>#REF!</v>
      </c>
      <c r="AD21" s="6" t="e">
        <f>#REF!</f>
        <v>#REF!</v>
      </c>
      <c r="AE21" s="6" t="e">
        <f>#REF!</f>
        <v>#REF!</v>
      </c>
      <c r="AF21" s="6" t="e">
        <f>#REF!</f>
        <v>#REF!</v>
      </c>
      <c r="AG21" s="6" t="e">
        <f>#REF!</f>
        <v>#REF!</v>
      </c>
      <c r="AH21" s="6" t="e">
        <f>#REF!</f>
        <v>#REF!</v>
      </c>
      <c r="AI21" s="6" t="e">
        <f>#REF!</f>
        <v>#REF!</v>
      </c>
      <c r="AJ21" s="6" t="e">
        <f>#REF!</f>
        <v>#REF!</v>
      </c>
      <c r="AK21" s="6" t="e">
        <f>#REF!</f>
        <v>#REF!</v>
      </c>
      <c r="AL21" s="6" t="e">
        <f>#REF!</f>
        <v>#REF!</v>
      </c>
      <c r="AM21" s="6" t="e">
        <f>#REF!</f>
        <v>#REF!</v>
      </c>
      <c r="AN21" s="6" t="e">
        <f>#REF!</f>
        <v>#REF!</v>
      </c>
      <c r="AO21" s="6" t="e">
        <f>#REF!</f>
        <v>#REF!</v>
      </c>
      <c r="AP21" s="6" t="e">
        <f>#REF!</f>
        <v>#REF!</v>
      </c>
      <c r="AQ21" s="6" t="e">
        <f>#REF!</f>
        <v>#REF!</v>
      </c>
      <c r="AR21" s="6" t="e">
        <f>#REF!</f>
        <v>#REF!</v>
      </c>
      <c r="AS21" s="6" t="e">
        <f>#REF!</f>
        <v>#REF!</v>
      </c>
      <c r="AT21" s="6" t="e">
        <f>#REF!</f>
        <v>#REF!</v>
      </c>
      <c r="AU21" s="6" t="e">
        <f>#REF!</f>
        <v>#REF!</v>
      </c>
      <c r="AV21" s="6" t="e">
        <f>#REF!</f>
        <v>#REF!</v>
      </c>
      <c r="AW21" s="6" t="e">
        <f>#REF!</f>
        <v>#REF!</v>
      </c>
      <c r="AX21" s="6" t="e">
        <f>#REF!</f>
        <v>#REF!</v>
      </c>
      <c r="AY21" s="6" t="e">
        <f>#REF!</f>
        <v>#REF!</v>
      </c>
      <c r="AZ21" s="6" t="e">
        <f>#REF!</f>
        <v>#REF!</v>
      </c>
      <c r="BA21" s="6" t="e">
        <f>#REF!</f>
        <v>#REF!</v>
      </c>
      <c r="BB21" s="6" t="e">
        <f>#REF!</f>
        <v>#REF!</v>
      </c>
      <c r="BC21" s="6" t="e">
        <f>#REF!</f>
        <v>#REF!</v>
      </c>
      <c r="BD21" s="6" t="e">
        <f>#REF!</f>
        <v>#REF!</v>
      </c>
      <c r="BE21" s="6" t="e">
        <f>#REF!</f>
        <v>#REF!</v>
      </c>
      <c r="BF21" s="6" t="e">
        <f>#REF!</f>
        <v>#REF!</v>
      </c>
      <c r="BG21" s="6" t="e">
        <f>#REF!</f>
        <v>#REF!</v>
      </c>
      <c r="BH21" s="6" t="e">
        <f>#REF!</f>
        <v>#REF!</v>
      </c>
      <c r="BI21" s="6" t="e">
        <f>#REF!</f>
        <v>#REF!</v>
      </c>
      <c r="BJ21" s="6" t="e">
        <f>#REF!</f>
        <v>#REF!</v>
      </c>
      <c r="BK21" s="6" t="e">
        <f>#REF!</f>
        <v>#REF!</v>
      </c>
      <c r="BL21" s="6" t="e">
        <f>#REF!</f>
        <v>#REF!</v>
      </c>
      <c r="BM21" s="6" t="e">
        <f>#REF!</f>
        <v>#REF!</v>
      </c>
    </row>
    <row r="22" spans="1:65">
      <c r="A22" s="6" t="e">
        <f>#REF!</f>
        <v>#REF!</v>
      </c>
      <c r="B22" s="6" t="e">
        <f>#REF!</f>
        <v>#REF!</v>
      </c>
      <c r="C22" s="6" t="e">
        <f>#REF!</f>
        <v>#REF!</v>
      </c>
      <c r="D22" s="6" t="e">
        <f>#REF!</f>
        <v>#REF!</v>
      </c>
      <c r="E22" s="6" t="e">
        <f>#REF!</f>
        <v>#REF!</v>
      </c>
      <c r="F22" s="6" t="e">
        <f>#REF!</f>
        <v>#REF!</v>
      </c>
      <c r="G22" s="6" t="e">
        <f>#REF!</f>
        <v>#REF!</v>
      </c>
      <c r="H22" s="6" t="e">
        <f>#REF!</f>
        <v>#REF!</v>
      </c>
      <c r="I22" s="6" t="e">
        <f>#REF!</f>
        <v>#REF!</v>
      </c>
      <c r="J22" s="6" t="e">
        <f>#REF!</f>
        <v>#REF!</v>
      </c>
      <c r="K22" s="6" t="e">
        <f>#REF!</f>
        <v>#REF!</v>
      </c>
      <c r="L22" s="6" t="e">
        <f>#REF!</f>
        <v>#REF!</v>
      </c>
      <c r="M22" s="6" t="e">
        <f>#REF!</f>
        <v>#REF!</v>
      </c>
      <c r="N22" s="6" t="e">
        <f>#REF!</f>
        <v>#REF!</v>
      </c>
      <c r="O22" s="6" t="e">
        <f>#REF!</f>
        <v>#REF!</v>
      </c>
      <c r="P22" s="6" t="e">
        <f>#REF!</f>
        <v>#REF!</v>
      </c>
      <c r="Q22" s="6" t="e">
        <f>#REF!</f>
        <v>#REF!</v>
      </c>
      <c r="R22" s="6" t="e">
        <f>#REF!</f>
        <v>#REF!</v>
      </c>
      <c r="S22" s="6" t="e">
        <f>#REF!</f>
        <v>#REF!</v>
      </c>
      <c r="T22" s="6" t="e">
        <f>#REF!</f>
        <v>#REF!</v>
      </c>
      <c r="U22" s="6" t="e">
        <f>#REF!</f>
        <v>#REF!</v>
      </c>
      <c r="V22" s="6" t="e">
        <f>#REF!</f>
        <v>#REF!</v>
      </c>
      <c r="W22" s="6" t="e">
        <f>#REF!</f>
        <v>#REF!</v>
      </c>
      <c r="X22" s="6" t="e">
        <f>#REF!</f>
        <v>#REF!</v>
      </c>
      <c r="Y22" s="6" t="e">
        <f>#REF!</f>
        <v>#REF!</v>
      </c>
      <c r="Z22" s="6" t="e">
        <f>#REF!</f>
        <v>#REF!</v>
      </c>
      <c r="AA22" s="6" t="e">
        <f>#REF!</f>
        <v>#REF!</v>
      </c>
      <c r="AB22" s="6" t="e">
        <f>#REF!</f>
        <v>#REF!</v>
      </c>
      <c r="AC22" s="6" t="e">
        <f>#REF!</f>
        <v>#REF!</v>
      </c>
      <c r="AD22" s="6" t="e">
        <f>#REF!</f>
        <v>#REF!</v>
      </c>
      <c r="AE22" s="6" t="e">
        <f>#REF!</f>
        <v>#REF!</v>
      </c>
      <c r="AF22" s="6" t="e">
        <f>#REF!</f>
        <v>#REF!</v>
      </c>
      <c r="AG22" s="6" t="e">
        <f>#REF!</f>
        <v>#REF!</v>
      </c>
      <c r="AH22" s="6" t="e">
        <f>#REF!</f>
        <v>#REF!</v>
      </c>
      <c r="AI22" s="6" t="e">
        <f>#REF!</f>
        <v>#REF!</v>
      </c>
      <c r="AJ22" s="6" t="e">
        <f>#REF!</f>
        <v>#REF!</v>
      </c>
      <c r="AK22" s="6" t="e">
        <f>#REF!</f>
        <v>#REF!</v>
      </c>
      <c r="AL22" s="6" t="e">
        <f>#REF!</f>
        <v>#REF!</v>
      </c>
      <c r="AM22" s="6" t="e">
        <f>#REF!</f>
        <v>#REF!</v>
      </c>
      <c r="AN22" s="6" t="e">
        <f>#REF!</f>
        <v>#REF!</v>
      </c>
      <c r="AO22" s="6" t="e">
        <f>#REF!</f>
        <v>#REF!</v>
      </c>
      <c r="AP22" s="6" t="e">
        <f>#REF!</f>
        <v>#REF!</v>
      </c>
      <c r="AQ22" s="6" t="e">
        <f>#REF!</f>
        <v>#REF!</v>
      </c>
      <c r="AR22" s="6" t="e">
        <f>#REF!</f>
        <v>#REF!</v>
      </c>
      <c r="AS22" s="6" t="e">
        <f>#REF!</f>
        <v>#REF!</v>
      </c>
      <c r="AT22" s="6" t="e">
        <f>#REF!</f>
        <v>#REF!</v>
      </c>
      <c r="AU22" s="6" t="e">
        <f>#REF!</f>
        <v>#REF!</v>
      </c>
      <c r="AV22" s="6" t="e">
        <f>#REF!</f>
        <v>#REF!</v>
      </c>
      <c r="AW22" s="6" t="e">
        <f>#REF!</f>
        <v>#REF!</v>
      </c>
      <c r="AX22" s="6" t="e">
        <f>#REF!</f>
        <v>#REF!</v>
      </c>
      <c r="AY22" s="6" t="e">
        <f>#REF!</f>
        <v>#REF!</v>
      </c>
      <c r="AZ22" s="6" t="e">
        <f>#REF!</f>
        <v>#REF!</v>
      </c>
      <c r="BA22" s="6" t="e">
        <f>#REF!</f>
        <v>#REF!</v>
      </c>
      <c r="BB22" s="6" t="e">
        <f>#REF!</f>
        <v>#REF!</v>
      </c>
      <c r="BC22" s="6" t="e">
        <f>#REF!</f>
        <v>#REF!</v>
      </c>
      <c r="BD22" s="6" t="e">
        <f>#REF!</f>
        <v>#REF!</v>
      </c>
      <c r="BE22" s="6" t="e">
        <f>#REF!</f>
        <v>#REF!</v>
      </c>
      <c r="BF22" s="6" t="e">
        <f>#REF!</f>
        <v>#REF!</v>
      </c>
      <c r="BG22" s="6" t="e">
        <f>#REF!</f>
        <v>#REF!</v>
      </c>
      <c r="BH22" s="6" t="e">
        <f>#REF!</f>
        <v>#REF!</v>
      </c>
      <c r="BI22" s="6" t="e">
        <f>#REF!</f>
        <v>#REF!</v>
      </c>
      <c r="BJ22" s="6" t="e">
        <f>#REF!</f>
        <v>#REF!</v>
      </c>
      <c r="BK22" s="6" t="e">
        <f>#REF!</f>
        <v>#REF!</v>
      </c>
      <c r="BL22" s="6" t="e">
        <f>#REF!</f>
        <v>#REF!</v>
      </c>
      <c r="BM22" s="6" t="e">
        <f>#REF!</f>
        <v>#REF!</v>
      </c>
    </row>
    <row r="23" spans="1:65">
      <c r="A23" s="6" t="e">
        <f>#REF!</f>
        <v>#REF!</v>
      </c>
      <c r="B23" s="6" t="e">
        <f>#REF!</f>
        <v>#REF!</v>
      </c>
      <c r="C23" s="6" t="e">
        <f>#REF!</f>
        <v>#REF!</v>
      </c>
      <c r="D23" s="6" t="e">
        <f>#REF!</f>
        <v>#REF!</v>
      </c>
      <c r="E23" s="6" t="e">
        <f>#REF!</f>
        <v>#REF!</v>
      </c>
      <c r="F23" s="6" t="e">
        <f>#REF!</f>
        <v>#REF!</v>
      </c>
      <c r="G23" s="6" t="e">
        <f>#REF!</f>
        <v>#REF!</v>
      </c>
      <c r="H23" s="6" t="e">
        <f>#REF!</f>
        <v>#REF!</v>
      </c>
      <c r="I23" s="6" t="e">
        <f>#REF!</f>
        <v>#REF!</v>
      </c>
      <c r="J23" s="6" t="e">
        <f>#REF!</f>
        <v>#REF!</v>
      </c>
      <c r="K23" s="6" t="e">
        <f>#REF!</f>
        <v>#REF!</v>
      </c>
      <c r="L23" s="6" t="e">
        <f>#REF!</f>
        <v>#REF!</v>
      </c>
      <c r="M23" s="6" t="e">
        <f>#REF!</f>
        <v>#REF!</v>
      </c>
      <c r="N23" s="6" t="e">
        <f>#REF!</f>
        <v>#REF!</v>
      </c>
      <c r="O23" s="6" t="e">
        <f>#REF!</f>
        <v>#REF!</v>
      </c>
      <c r="P23" s="6" t="e">
        <f>#REF!</f>
        <v>#REF!</v>
      </c>
      <c r="Q23" s="6" t="e">
        <f>#REF!</f>
        <v>#REF!</v>
      </c>
      <c r="R23" s="6" t="e">
        <f>#REF!</f>
        <v>#REF!</v>
      </c>
      <c r="S23" s="6" t="e">
        <f>#REF!</f>
        <v>#REF!</v>
      </c>
      <c r="T23" s="6" t="e">
        <f>#REF!</f>
        <v>#REF!</v>
      </c>
      <c r="U23" s="6" t="e">
        <f>#REF!</f>
        <v>#REF!</v>
      </c>
      <c r="V23" s="6" t="e">
        <f>#REF!</f>
        <v>#REF!</v>
      </c>
      <c r="W23" s="6" t="e">
        <f>#REF!</f>
        <v>#REF!</v>
      </c>
      <c r="X23" s="6" t="e">
        <f>#REF!</f>
        <v>#REF!</v>
      </c>
      <c r="Y23" s="6" t="e">
        <f>#REF!</f>
        <v>#REF!</v>
      </c>
      <c r="Z23" s="6" t="e">
        <f>#REF!</f>
        <v>#REF!</v>
      </c>
      <c r="AA23" s="6" t="e">
        <f>#REF!</f>
        <v>#REF!</v>
      </c>
      <c r="AB23" s="6" t="e">
        <f>#REF!</f>
        <v>#REF!</v>
      </c>
      <c r="AC23" s="6" t="e">
        <f>#REF!</f>
        <v>#REF!</v>
      </c>
      <c r="AD23" s="6" t="e">
        <f>#REF!</f>
        <v>#REF!</v>
      </c>
      <c r="AE23" s="6" t="e">
        <f>#REF!</f>
        <v>#REF!</v>
      </c>
      <c r="AF23" s="6" t="e">
        <f>#REF!</f>
        <v>#REF!</v>
      </c>
      <c r="AG23" s="6" t="e">
        <f>#REF!</f>
        <v>#REF!</v>
      </c>
      <c r="AH23" s="6" t="e">
        <f>#REF!</f>
        <v>#REF!</v>
      </c>
      <c r="AI23" s="6" t="e">
        <f>#REF!</f>
        <v>#REF!</v>
      </c>
      <c r="AJ23" s="6" t="e">
        <f>#REF!</f>
        <v>#REF!</v>
      </c>
      <c r="AK23" s="6" t="e">
        <f>#REF!</f>
        <v>#REF!</v>
      </c>
      <c r="AL23" s="6" t="e">
        <f>#REF!</f>
        <v>#REF!</v>
      </c>
      <c r="AM23" s="6" t="e">
        <f>#REF!</f>
        <v>#REF!</v>
      </c>
      <c r="AN23" s="6" t="e">
        <f>#REF!</f>
        <v>#REF!</v>
      </c>
      <c r="AO23" s="6" t="e">
        <f>#REF!</f>
        <v>#REF!</v>
      </c>
      <c r="AP23" s="6" t="e">
        <f>#REF!</f>
        <v>#REF!</v>
      </c>
      <c r="AQ23" s="6" t="e">
        <f>#REF!</f>
        <v>#REF!</v>
      </c>
      <c r="AR23" s="6" t="e">
        <f>#REF!</f>
        <v>#REF!</v>
      </c>
      <c r="AS23" s="6" t="e">
        <f>#REF!</f>
        <v>#REF!</v>
      </c>
      <c r="AT23" s="6" t="e">
        <f>#REF!</f>
        <v>#REF!</v>
      </c>
      <c r="AU23" s="6" t="e">
        <f>#REF!</f>
        <v>#REF!</v>
      </c>
      <c r="AV23" s="6" t="e">
        <f>#REF!</f>
        <v>#REF!</v>
      </c>
      <c r="AW23" s="6" t="e">
        <f>#REF!</f>
        <v>#REF!</v>
      </c>
      <c r="AX23" s="6" t="e">
        <f>#REF!</f>
        <v>#REF!</v>
      </c>
      <c r="AY23" s="6" t="e">
        <f>#REF!</f>
        <v>#REF!</v>
      </c>
      <c r="AZ23" s="6" t="e">
        <f>#REF!</f>
        <v>#REF!</v>
      </c>
      <c r="BA23" s="6" t="e">
        <f>#REF!</f>
        <v>#REF!</v>
      </c>
      <c r="BB23" s="6" t="e">
        <f>#REF!</f>
        <v>#REF!</v>
      </c>
      <c r="BC23" s="6" t="e">
        <f>#REF!</f>
        <v>#REF!</v>
      </c>
      <c r="BD23" s="6" t="e">
        <f>#REF!</f>
        <v>#REF!</v>
      </c>
      <c r="BE23" s="6" t="e">
        <f>#REF!</f>
        <v>#REF!</v>
      </c>
      <c r="BF23" s="6" t="e">
        <f>#REF!</f>
        <v>#REF!</v>
      </c>
      <c r="BG23" s="6" t="e">
        <f>#REF!</f>
        <v>#REF!</v>
      </c>
      <c r="BH23" s="6" t="e">
        <f>#REF!</f>
        <v>#REF!</v>
      </c>
      <c r="BI23" s="6" t="e">
        <f>#REF!</f>
        <v>#REF!</v>
      </c>
      <c r="BJ23" s="6" t="e">
        <f>#REF!</f>
        <v>#REF!</v>
      </c>
      <c r="BK23" s="6" t="e">
        <f>#REF!</f>
        <v>#REF!</v>
      </c>
      <c r="BL23" s="6" t="e">
        <f>#REF!</f>
        <v>#REF!</v>
      </c>
      <c r="BM23" s="6" t="e">
        <f>#REF!</f>
        <v>#REF!</v>
      </c>
    </row>
    <row r="24" spans="1:65">
      <c r="A24" s="6" t="e">
        <f>#REF!</f>
        <v>#REF!</v>
      </c>
      <c r="B24" s="6" t="e">
        <f>#REF!</f>
        <v>#REF!</v>
      </c>
      <c r="C24" s="6" t="e">
        <f>#REF!</f>
        <v>#REF!</v>
      </c>
      <c r="D24" s="6" t="e">
        <f>#REF!</f>
        <v>#REF!</v>
      </c>
      <c r="E24" s="6" t="e">
        <f>#REF!</f>
        <v>#REF!</v>
      </c>
      <c r="F24" s="6" t="e">
        <f>#REF!</f>
        <v>#REF!</v>
      </c>
      <c r="G24" s="6" t="e">
        <f>#REF!</f>
        <v>#REF!</v>
      </c>
      <c r="H24" s="6" t="e">
        <f>#REF!</f>
        <v>#REF!</v>
      </c>
      <c r="I24" s="6" t="e">
        <f>#REF!</f>
        <v>#REF!</v>
      </c>
      <c r="J24" s="6" t="e">
        <f>#REF!</f>
        <v>#REF!</v>
      </c>
      <c r="K24" s="6" t="e">
        <f>#REF!</f>
        <v>#REF!</v>
      </c>
      <c r="L24" s="6" t="e">
        <f>#REF!</f>
        <v>#REF!</v>
      </c>
      <c r="M24" s="6" t="e">
        <f>#REF!</f>
        <v>#REF!</v>
      </c>
      <c r="N24" s="6" t="e">
        <f>#REF!</f>
        <v>#REF!</v>
      </c>
      <c r="O24" s="6" t="e">
        <f>#REF!</f>
        <v>#REF!</v>
      </c>
      <c r="P24" s="6" t="e">
        <f>#REF!</f>
        <v>#REF!</v>
      </c>
      <c r="Q24" s="6" t="e">
        <f>#REF!</f>
        <v>#REF!</v>
      </c>
      <c r="R24" s="6" t="e">
        <f>#REF!</f>
        <v>#REF!</v>
      </c>
      <c r="S24" s="6" t="e">
        <f>#REF!</f>
        <v>#REF!</v>
      </c>
      <c r="T24" s="6" t="e">
        <f>#REF!</f>
        <v>#REF!</v>
      </c>
      <c r="U24" s="6" t="e">
        <f>#REF!</f>
        <v>#REF!</v>
      </c>
      <c r="V24" s="6" t="e">
        <f>#REF!</f>
        <v>#REF!</v>
      </c>
      <c r="W24" s="6" t="e">
        <f>#REF!</f>
        <v>#REF!</v>
      </c>
      <c r="X24" s="6" t="e">
        <f>#REF!</f>
        <v>#REF!</v>
      </c>
      <c r="Y24" s="6" t="e">
        <f>#REF!</f>
        <v>#REF!</v>
      </c>
      <c r="Z24" s="6" t="e">
        <f>#REF!</f>
        <v>#REF!</v>
      </c>
      <c r="AA24" s="6" t="e">
        <f>#REF!</f>
        <v>#REF!</v>
      </c>
      <c r="AB24" s="6" t="e">
        <f>#REF!</f>
        <v>#REF!</v>
      </c>
      <c r="AC24" s="6" t="e">
        <f>#REF!</f>
        <v>#REF!</v>
      </c>
      <c r="AD24" s="6" t="e">
        <f>#REF!</f>
        <v>#REF!</v>
      </c>
      <c r="AE24" s="6" t="e">
        <f>#REF!</f>
        <v>#REF!</v>
      </c>
      <c r="AF24" s="6" t="e">
        <f>#REF!</f>
        <v>#REF!</v>
      </c>
      <c r="AG24" s="6" t="e">
        <f>#REF!</f>
        <v>#REF!</v>
      </c>
      <c r="AH24" s="6" t="e">
        <f>#REF!</f>
        <v>#REF!</v>
      </c>
      <c r="AI24" s="6" t="e">
        <f>#REF!</f>
        <v>#REF!</v>
      </c>
      <c r="AJ24" s="6" t="e">
        <f>#REF!</f>
        <v>#REF!</v>
      </c>
      <c r="AK24" s="6" t="e">
        <f>#REF!</f>
        <v>#REF!</v>
      </c>
      <c r="AL24" s="6" t="e">
        <f>#REF!</f>
        <v>#REF!</v>
      </c>
      <c r="AM24" s="6" t="e">
        <f>#REF!</f>
        <v>#REF!</v>
      </c>
      <c r="AN24" s="6" t="e">
        <f>#REF!</f>
        <v>#REF!</v>
      </c>
      <c r="AO24" s="6" t="e">
        <f>#REF!</f>
        <v>#REF!</v>
      </c>
      <c r="AP24" s="6" t="e">
        <f>#REF!</f>
        <v>#REF!</v>
      </c>
      <c r="AQ24" s="6" t="e">
        <f>#REF!</f>
        <v>#REF!</v>
      </c>
      <c r="AR24" s="6" t="e">
        <f>#REF!</f>
        <v>#REF!</v>
      </c>
      <c r="AS24" s="6" t="e">
        <f>#REF!</f>
        <v>#REF!</v>
      </c>
      <c r="AT24" s="6" t="e">
        <f>#REF!</f>
        <v>#REF!</v>
      </c>
      <c r="AU24" s="6" t="e">
        <f>#REF!</f>
        <v>#REF!</v>
      </c>
      <c r="AV24" s="6" t="e">
        <f>#REF!</f>
        <v>#REF!</v>
      </c>
      <c r="AW24" s="6" t="e">
        <f>#REF!</f>
        <v>#REF!</v>
      </c>
      <c r="AX24" s="6" t="e">
        <f>#REF!</f>
        <v>#REF!</v>
      </c>
      <c r="AY24" s="6" t="e">
        <f>#REF!</f>
        <v>#REF!</v>
      </c>
      <c r="AZ24" s="6" t="e">
        <f>#REF!</f>
        <v>#REF!</v>
      </c>
      <c r="BA24" s="6" t="e">
        <f>#REF!</f>
        <v>#REF!</v>
      </c>
      <c r="BB24" s="6" t="e">
        <f>#REF!</f>
        <v>#REF!</v>
      </c>
      <c r="BC24" s="6" t="e">
        <f>#REF!</f>
        <v>#REF!</v>
      </c>
      <c r="BD24" s="6" t="e">
        <f>#REF!</f>
        <v>#REF!</v>
      </c>
      <c r="BE24" s="6" t="e">
        <f>#REF!</f>
        <v>#REF!</v>
      </c>
      <c r="BF24" s="6" t="e">
        <f>#REF!</f>
        <v>#REF!</v>
      </c>
      <c r="BG24" s="6" t="e">
        <f>#REF!</f>
        <v>#REF!</v>
      </c>
      <c r="BH24" s="6" t="e">
        <f>#REF!</f>
        <v>#REF!</v>
      </c>
      <c r="BI24" s="6" t="e">
        <f>#REF!</f>
        <v>#REF!</v>
      </c>
      <c r="BJ24" s="6" t="e">
        <f>#REF!</f>
        <v>#REF!</v>
      </c>
      <c r="BK24" s="6" t="e">
        <f>#REF!</f>
        <v>#REF!</v>
      </c>
      <c r="BL24" s="6" t="e">
        <f>#REF!</f>
        <v>#REF!</v>
      </c>
      <c r="BM24" s="6" t="e">
        <f>#REF!</f>
        <v>#REF!</v>
      </c>
    </row>
    <row r="25" spans="1:65">
      <c r="A25" s="6" t="e">
        <f>#REF!</f>
        <v>#REF!</v>
      </c>
      <c r="B25" s="6" t="e">
        <f>#REF!</f>
        <v>#REF!</v>
      </c>
      <c r="C25" s="6" t="e">
        <f>#REF!</f>
        <v>#REF!</v>
      </c>
      <c r="D25" s="6" t="e">
        <f>#REF!</f>
        <v>#REF!</v>
      </c>
      <c r="E25" s="6" t="e">
        <f>#REF!</f>
        <v>#REF!</v>
      </c>
      <c r="F25" s="6" t="e">
        <f>#REF!</f>
        <v>#REF!</v>
      </c>
      <c r="G25" s="6" t="e">
        <f>#REF!</f>
        <v>#REF!</v>
      </c>
      <c r="H25" s="6" t="e">
        <f>#REF!</f>
        <v>#REF!</v>
      </c>
      <c r="I25" s="6" t="e">
        <f>#REF!</f>
        <v>#REF!</v>
      </c>
      <c r="J25" s="6" t="e">
        <f>#REF!</f>
        <v>#REF!</v>
      </c>
      <c r="K25" s="6" t="e">
        <f>#REF!</f>
        <v>#REF!</v>
      </c>
      <c r="L25" s="6" t="e">
        <f>#REF!</f>
        <v>#REF!</v>
      </c>
      <c r="M25" s="6" t="e">
        <f>#REF!</f>
        <v>#REF!</v>
      </c>
      <c r="N25" s="6" t="e">
        <f>#REF!</f>
        <v>#REF!</v>
      </c>
      <c r="O25" s="6" t="e">
        <f>#REF!</f>
        <v>#REF!</v>
      </c>
      <c r="P25" s="6" t="e">
        <f>#REF!</f>
        <v>#REF!</v>
      </c>
      <c r="Q25" s="6" t="e">
        <f>#REF!</f>
        <v>#REF!</v>
      </c>
      <c r="R25" s="6" t="e">
        <f>#REF!</f>
        <v>#REF!</v>
      </c>
      <c r="S25" s="6" t="e">
        <f>#REF!</f>
        <v>#REF!</v>
      </c>
      <c r="T25" s="6" t="e">
        <f>#REF!</f>
        <v>#REF!</v>
      </c>
      <c r="U25" s="6" t="e">
        <f>#REF!</f>
        <v>#REF!</v>
      </c>
      <c r="V25" s="6" t="e">
        <f>#REF!</f>
        <v>#REF!</v>
      </c>
      <c r="W25" s="6" t="e">
        <f>#REF!</f>
        <v>#REF!</v>
      </c>
      <c r="X25" s="6" t="e">
        <f>#REF!</f>
        <v>#REF!</v>
      </c>
      <c r="Y25" s="6" t="e">
        <f>#REF!</f>
        <v>#REF!</v>
      </c>
      <c r="Z25" s="6" t="e">
        <f>#REF!</f>
        <v>#REF!</v>
      </c>
      <c r="AA25" s="6" t="e">
        <f>#REF!</f>
        <v>#REF!</v>
      </c>
      <c r="AB25" s="6" t="e">
        <f>#REF!</f>
        <v>#REF!</v>
      </c>
      <c r="AC25" s="6" t="e">
        <f>#REF!</f>
        <v>#REF!</v>
      </c>
      <c r="AD25" s="6" t="e">
        <f>#REF!</f>
        <v>#REF!</v>
      </c>
      <c r="AE25" s="6" t="e">
        <f>#REF!</f>
        <v>#REF!</v>
      </c>
      <c r="AF25" s="6" t="e">
        <f>#REF!</f>
        <v>#REF!</v>
      </c>
      <c r="AG25" s="6" t="e">
        <f>#REF!</f>
        <v>#REF!</v>
      </c>
      <c r="AH25" s="6" t="e">
        <f>#REF!</f>
        <v>#REF!</v>
      </c>
      <c r="AI25" s="6" t="e">
        <f>#REF!</f>
        <v>#REF!</v>
      </c>
      <c r="AJ25" s="6" t="e">
        <f>#REF!</f>
        <v>#REF!</v>
      </c>
      <c r="AK25" s="6" t="e">
        <f>#REF!</f>
        <v>#REF!</v>
      </c>
      <c r="AL25" s="6" t="e">
        <f>#REF!</f>
        <v>#REF!</v>
      </c>
      <c r="AM25" s="6" t="e">
        <f>#REF!</f>
        <v>#REF!</v>
      </c>
      <c r="AN25" s="6" t="e">
        <f>#REF!</f>
        <v>#REF!</v>
      </c>
      <c r="AO25" s="6" t="e">
        <f>#REF!</f>
        <v>#REF!</v>
      </c>
      <c r="AP25" s="6" t="e">
        <f>#REF!</f>
        <v>#REF!</v>
      </c>
      <c r="AQ25" s="6" t="e">
        <f>#REF!</f>
        <v>#REF!</v>
      </c>
      <c r="AR25" s="6" t="e">
        <f>#REF!</f>
        <v>#REF!</v>
      </c>
      <c r="AS25" s="6" t="e">
        <f>#REF!</f>
        <v>#REF!</v>
      </c>
      <c r="AT25" s="6" t="e">
        <f>#REF!</f>
        <v>#REF!</v>
      </c>
      <c r="AU25" s="6" t="e">
        <f>#REF!</f>
        <v>#REF!</v>
      </c>
      <c r="AV25" s="6" t="e">
        <f>#REF!</f>
        <v>#REF!</v>
      </c>
      <c r="AW25" s="6" t="e">
        <f>#REF!</f>
        <v>#REF!</v>
      </c>
      <c r="AX25" s="6" t="e">
        <f>#REF!</f>
        <v>#REF!</v>
      </c>
      <c r="AY25" s="6" t="e">
        <f>#REF!</f>
        <v>#REF!</v>
      </c>
      <c r="AZ25" s="6" t="e">
        <f>#REF!</f>
        <v>#REF!</v>
      </c>
      <c r="BA25" s="6" t="e">
        <f>#REF!</f>
        <v>#REF!</v>
      </c>
      <c r="BB25" s="6" t="e">
        <f>#REF!</f>
        <v>#REF!</v>
      </c>
      <c r="BC25" s="6" t="e">
        <f>#REF!</f>
        <v>#REF!</v>
      </c>
      <c r="BD25" s="6" t="e">
        <f>#REF!</f>
        <v>#REF!</v>
      </c>
      <c r="BE25" s="6" t="e">
        <f>#REF!</f>
        <v>#REF!</v>
      </c>
      <c r="BF25" s="6" t="e">
        <f>#REF!</f>
        <v>#REF!</v>
      </c>
      <c r="BG25" s="6" t="e">
        <f>#REF!</f>
        <v>#REF!</v>
      </c>
      <c r="BH25" s="6" t="e">
        <f>#REF!</f>
        <v>#REF!</v>
      </c>
      <c r="BI25" s="6" t="e">
        <f>#REF!</f>
        <v>#REF!</v>
      </c>
      <c r="BJ25" s="6" t="e">
        <f>#REF!</f>
        <v>#REF!</v>
      </c>
      <c r="BK25" s="6" t="e">
        <f>#REF!</f>
        <v>#REF!</v>
      </c>
      <c r="BL25" s="6" t="e">
        <f>#REF!</f>
        <v>#REF!</v>
      </c>
      <c r="BM25" s="6" t="e">
        <f>#REF!</f>
        <v>#REF!</v>
      </c>
    </row>
    <row r="26" spans="1:65">
      <c r="A26" s="6" t="e">
        <f>#REF!</f>
        <v>#REF!</v>
      </c>
      <c r="B26" s="6" t="e">
        <f>#REF!</f>
        <v>#REF!</v>
      </c>
      <c r="C26" s="6" t="e">
        <f>#REF!</f>
        <v>#REF!</v>
      </c>
      <c r="D26" s="6" t="e">
        <f>#REF!</f>
        <v>#REF!</v>
      </c>
      <c r="E26" s="6" t="e">
        <f>#REF!</f>
        <v>#REF!</v>
      </c>
      <c r="F26" s="6" t="e">
        <f>#REF!</f>
        <v>#REF!</v>
      </c>
      <c r="G26" s="6" t="e">
        <f>#REF!</f>
        <v>#REF!</v>
      </c>
      <c r="H26" s="6" t="e">
        <f>#REF!</f>
        <v>#REF!</v>
      </c>
      <c r="I26" s="6" t="e">
        <f>#REF!</f>
        <v>#REF!</v>
      </c>
      <c r="J26" s="6" t="e">
        <f>#REF!</f>
        <v>#REF!</v>
      </c>
      <c r="K26" s="6" t="e">
        <f>#REF!</f>
        <v>#REF!</v>
      </c>
      <c r="L26" s="6" t="e">
        <f>#REF!</f>
        <v>#REF!</v>
      </c>
      <c r="M26" s="6" t="e">
        <f>#REF!</f>
        <v>#REF!</v>
      </c>
      <c r="N26" s="6" t="e">
        <f>#REF!</f>
        <v>#REF!</v>
      </c>
      <c r="O26" s="6" t="e">
        <f>#REF!</f>
        <v>#REF!</v>
      </c>
      <c r="P26" s="6" t="e">
        <f>#REF!</f>
        <v>#REF!</v>
      </c>
      <c r="Q26" s="6" t="e">
        <f>#REF!</f>
        <v>#REF!</v>
      </c>
      <c r="R26" s="6" t="e">
        <f>#REF!</f>
        <v>#REF!</v>
      </c>
      <c r="S26" s="6" t="e">
        <f>#REF!</f>
        <v>#REF!</v>
      </c>
      <c r="T26" s="6" t="e">
        <f>#REF!</f>
        <v>#REF!</v>
      </c>
      <c r="U26" s="6" t="e">
        <f>#REF!</f>
        <v>#REF!</v>
      </c>
      <c r="V26" s="6" t="e">
        <f>#REF!</f>
        <v>#REF!</v>
      </c>
      <c r="W26" s="6" t="e">
        <f>#REF!</f>
        <v>#REF!</v>
      </c>
      <c r="X26" s="6" t="e">
        <f>#REF!</f>
        <v>#REF!</v>
      </c>
      <c r="Y26" s="6" t="e">
        <f>#REF!</f>
        <v>#REF!</v>
      </c>
      <c r="Z26" s="6" t="e">
        <f>#REF!</f>
        <v>#REF!</v>
      </c>
      <c r="AA26" s="6" t="e">
        <f>#REF!</f>
        <v>#REF!</v>
      </c>
      <c r="AB26" s="6" t="e">
        <f>#REF!</f>
        <v>#REF!</v>
      </c>
      <c r="AC26" s="6" t="e">
        <f>#REF!</f>
        <v>#REF!</v>
      </c>
      <c r="AD26" s="6" t="e">
        <f>#REF!</f>
        <v>#REF!</v>
      </c>
      <c r="AE26" s="6" t="e">
        <f>#REF!</f>
        <v>#REF!</v>
      </c>
      <c r="AF26" s="6" t="e">
        <f>#REF!</f>
        <v>#REF!</v>
      </c>
      <c r="AG26" s="6" t="e">
        <f>#REF!</f>
        <v>#REF!</v>
      </c>
      <c r="AH26" s="6" t="e">
        <f>#REF!</f>
        <v>#REF!</v>
      </c>
      <c r="AI26" s="6" t="e">
        <f>#REF!</f>
        <v>#REF!</v>
      </c>
      <c r="AJ26" s="6" t="e">
        <f>#REF!</f>
        <v>#REF!</v>
      </c>
      <c r="AK26" s="6" t="e">
        <f>#REF!</f>
        <v>#REF!</v>
      </c>
      <c r="AL26" s="6" t="e">
        <f>#REF!</f>
        <v>#REF!</v>
      </c>
      <c r="AM26" s="6" t="e">
        <f>#REF!</f>
        <v>#REF!</v>
      </c>
      <c r="AN26" s="6" t="e">
        <f>#REF!</f>
        <v>#REF!</v>
      </c>
      <c r="AO26" s="6" t="e">
        <f>#REF!</f>
        <v>#REF!</v>
      </c>
      <c r="AP26" s="6" t="e">
        <f>#REF!</f>
        <v>#REF!</v>
      </c>
      <c r="AQ26" s="6" t="e">
        <f>#REF!</f>
        <v>#REF!</v>
      </c>
      <c r="AR26" s="6" t="e">
        <f>#REF!</f>
        <v>#REF!</v>
      </c>
      <c r="AS26" s="6" t="e">
        <f>#REF!</f>
        <v>#REF!</v>
      </c>
      <c r="AT26" s="6" t="e">
        <f>#REF!</f>
        <v>#REF!</v>
      </c>
      <c r="AU26" s="6" t="e">
        <f>#REF!</f>
        <v>#REF!</v>
      </c>
      <c r="AV26" s="6" t="e">
        <f>#REF!</f>
        <v>#REF!</v>
      </c>
      <c r="AW26" s="6" t="e">
        <f>#REF!</f>
        <v>#REF!</v>
      </c>
      <c r="AX26" s="6" t="e">
        <f>#REF!</f>
        <v>#REF!</v>
      </c>
      <c r="AY26" s="6" t="e">
        <f>#REF!</f>
        <v>#REF!</v>
      </c>
      <c r="AZ26" s="6" t="e">
        <f>#REF!</f>
        <v>#REF!</v>
      </c>
      <c r="BA26" s="6" t="e">
        <f>#REF!</f>
        <v>#REF!</v>
      </c>
      <c r="BB26" s="6" t="e">
        <f>#REF!</f>
        <v>#REF!</v>
      </c>
      <c r="BC26" s="6" t="e">
        <f>#REF!</f>
        <v>#REF!</v>
      </c>
      <c r="BD26" s="6" t="e">
        <f>#REF!</f>
        <v>#REF!</v>
      </c>
      <c r="BE26" s="6" t="e">
        <f>#REF!</f>
        <v>#REF!</v>
      </c>
      <c r="BF26" s="6" t="e">
        <f>#REF!</f>
        <v>#REF!</v>
      </c>
      <c r="BG26" s="6" t="e">
        <f>#REF!</f>
        <v>#REF!</v>
      </c>
      <c r="BH26" s="6" t="e">
        <f>#REF!</f>
        <v>#REF!</v>
      </c>
      <c r="BI26" s="6" t="e">
        <f>#REF!</f>
        <v>#REF!</v>
      </c>
      <c r="BJ26" s="6" t="e">
        <f>#REF!</f>
        <v>#REF!</v>
      </c>
      <c r="BK26" s="6" t="e">
        <f>#REF!</f>
        <v>#REF!</v>
      </c>
      <c r="BL26" s="6" t="e">
        <f>#REF!</f>
        <v>#REF!</v>
      </c>
      <c r="BM26" s="6" t="e">
        <f>#REF!</f>
        <v>#REF!</v>
      </c>
    </row>
    <row r="27" spans="1:65">
      <c r="A27" s="6" t="e">
        <f>#REF!</f>
        <v>#REF!</v>
      </c>
      <c r="B27" s="6" t="e">
        <f>#REF!</f>
        <v>#REF!</v>
      </c>
      <c r="C27" s="6" t="e">
        <f>#REF!</f>
        <v>#REF!</v>
      </c>
      <c r="D27" s="6" t="e">
        <f>#REF!</f>
        <v>#REF!</v>
      </c>
      <c r="E27" s="6" t="e">
        <f>#REF!</f>
        <v>#REF!</v>
      </c>
      <c r="F27" s="6" t="e">
        <f>#REF!</f>
        <v>#REF!</v>
      </c>
      <c r="G27" s="6" t="e">
        <f>#REF!</f>
        <v>#REF!</v>
      </c>
      <c r="H27" s="6" t="e">
        <f>#REF!</f>
        <v>#REF!</v>
      </c>
      <c r="I27" s="6" t="e">
        <f>#REF!</f>
        <v>#REF!</v>
      </c>
      <c r="J27" s="6" t="e">
        <f>#REF!</f>
        <v>#REF!</v>
      </c>
      <c r="K27" s="6" t="e">
        <f>#REF!</f>
        <v>#REF!</v>
      </c>
      <c r="L27" s="6" t="e">
        <f>#REF!</f>
        <v>#REF!</v>
      </c>
      <c r="M27" s="6" t="e">
        <f>#REF!</f>
        <v>#REF!</v>
      </c>
      <c r="N27" s="6" t="e">
        <f>#REF!</f>
        <v>#REF!</v>
      </c>
      <c r="O27" s="6" t="e">
        <f>#REF!</f>
        <v>#REF!</v>
      </c>
      <c r="P27" s="6" t="e">
        <f>#REF!</f>
        <v>#REF!</v>
      </c>
      <c r="Q27" s="6" t="e">
        <f>#REF!</f>
        <v>#REF!</v>
      </c>
      <c r="R27" s="6" t="e">
        <f>#REF!</f>
        <v>#REF!</v>
      </c>
      <c r="S27" s="6" t="e">
        <f>#REF!</f>
        <v>#REF!</v>
      </c>
      <c r="T27" s="6" t="e">
        <f>#REF!</f>
        <v>#REF!</v>
      </c>
      <c r="U27" s="6" t="e">
        <f>#REF!</f>
        <v>#REF!</v>
      </c>
      <c r="V27" s="6" t="e">
        <f>#REF!</f>
        <v>#REF!</v>
      </c>
      <c r="W27" s="6" t="e">
        <f>#REF!</f>
        <v>#REF!</v>
      </c>
      <c r="X27" s="6" t="e">
        <f>#REF!</f>
        <v>#REF!</v>
      </c>
      <c r="Y27" s="6" t="e">
        <f>#REF!</f>
        <v>#REF!</v>
      </c>
      <c r="Z27" s="6" t="e">
        <f>#REF!</f>
        <v>#REF!</v>
      </c>
      <c r="AA27" s="6" t="e">
        <f>#REF!</f>
        <v>#REF!</v>
      </c>
      <c r="AB27" s="6" t="e">
        <f>#REF!</f>
        <v>#REF!</v>
      </c>
      <c r="AC27" s="6" t="e">
        <f>#REF!</f>
        <v>#REF!</v>
      </c>
      <c r="AD27" s="6" t="e">
        <f>#REF!</f>
        <v>#REF!</v>
      </c>
      <c r="AE27" s="6" t="e">
        <f>#REF!</f>
        <v>#REF!</v>
      </c>
      <c r="AF27" s="6" t="e">
        <f>#REF!</f>
        <v>#REF!</v>
      </c>
      <c r="AG27" s="6" t="e">
        <f>#REF!</f>
        <v>#REF!</v>
      </c>
      <c r="AH27" s="6" t="e">
        <f>#REF!</f>
        <v>#REF!</v>
      </c>
      <c r="AI27" s="6" t="e">
        <f>#REF!</f>
        <v>#REF!</v>
      </c>
      <c r="AJ27" s="6" t="e">
        <f>#REF!</f>
        <v>#REF!</v>
      </c>
      <c r="AK27" s="6" t="e">
        <f>#REF!</f>
        <v>#REF!</v>
      </c>
      <c r="AL27" s="6" t="e">
        <f>#REF!</f>
        <v>#REF!</v>
      </c>
      <c r="AM27" s="6" t="e">
        <f>#REF!</f>
        <v>#REF!</v>
      </c>
      <c r="AN27" s="6" t="e">
        <f>#REF!</f>
        <v>#REF!</v>
      </c>
      <c r="AO27" s="6" t="e">
        <f>#REF!</f>
        <v>#REF!</v>
      </c>
      <c r="AP27" s="6" t="e">
        <f>#REF!</f>
        <v>#REF!</v>
      </c>
      <c r="AQ27" s="6" t="e">
        <f>#REF!</f>
        <v>#REF!</v>
      </c>
      <c r="AR27" s="6" t="e">
        <f>#REF!</f>
        <v>#REF!</v>
      </c>
      <c r="AS27" s="6" t="e">
        <f>#REF!</f>
        <v>#REF!</v>
      </c>
      <c r="AT27" s="6" t="e">
        <f>#REF!</f>
        <v>#REF!</v>
      </c>
      <c r="AU27" s="6" t="e">
        <f>#REF!</f>
        <v>#REF!</v>
      </c>
      <c r="AV27" s="6" t="e">
        <f>#REF!</f>
        <v>#REF!</v>
      </c>
      <c r="AW27" s="6" t="e">
        <f>#REF!</f>
        <v>#REF!</v>
      </c>
      <c r="AX27" s="6" t="e">
        <f>#REF!</f>
        <v>#REF!</v>
      </c>
      <c r="AY27" s="6" t="e">
        <f>#REF!</f>
        <v>#REF!</v>
      </c>
      <c r="AZ27" s="6" t="e">
        <f>#REF!</f>
        <v>#REF!</v>
      </c>
      <c r="BA27" s="6" t="e">
        <f>#REF!</f>
        <v>#REF!</v>
      </c>
      <c r="BB27" s="6" t="e">
        <f>#REF!</f>
        <v>#REF!</v>
      </c>
      <c r="BC27" s="6" t="e">
        <f>#REF!</f>
        <v>#REF!</v>
      </c>
      <c r="BD27" s="6" t="e">
        <f>#REF!</f>
        <v>#REF!</v>
      </c>
      <c r="BE27" s="6" t="e">
        <f>#REF!</f>
        <v>#REF!</v>
      </c>
      <c r="BF27" s="6" t="e">
        <f>#REF!</f>
        <v>#REF!</v>
      </c>
      <c r="BG27" s="6" t="e">
        <f>#REF!</f>
        <v>#REF!</v>
      </c>
      <c r="BH27" s="6" t="e">
        <f>#REF!</f>
        <v>#REF!</v>
      </c>
      <c r="BI27" s="6" t="e">
        <f>#REF!</f>
        <v>#REF!</v>
      </c>
      <c r="BJ27" s="6" t="e">
        <f>#REF!</f>
        <v>#REF!</v>
      </c>
      <c r="BK27" s="6" t="e">
        <f>#REF!</f>
        <v>#REF!</v>
      </c>
      <c r="BL27" s="6" t="e">
        <f>#REF!</f>
        <v>#REF!</v>
      </c>
      <c r="BM27" s="6" t="e">
        <f>#REF!</f>
        <v>#REF!</v>
      </c>
    </row>
    <row r="28" spans="1:65">
      <c r="A28" s="6" t="e">
        <f>#REF!</f>
        <v>#REF!</v>
      </c>
      <c r="B28" s="6" t="e">
        <f>#REF!</f>
        <v>#REF!</v>
      </c>
      <c r="C28" s="6" t="e">
        <f>#REF!</f>
        <v>#REF!</v>
      </c>
      <c r="D28" s="6" t="e">
        <f>#REF!</f>
        <v>#REF!</v>
      </c>
      <c r="E28" s="6" t="e">
        <f>#REF!</f>
        <v>#REF!</v>
      </c>
      <c r="F28" s="6" t="e">
        <f>#REF!</f>
        <v>#REF!</v>
      </c>
      <c r="G28" s="6" t="e">
        <f>#REF!</f>
        <v>#REF!</v>
      </c>
      <c r="H28" s="6" t="e">
        <f>#REF!</f>
        <v>#REF!</v>
      </c>
      <c r="I28" s="6" t="e">
        <f>#REF!</f>
        <v>#REF!</v>
      </c>
      <c r="J28" s="6" t="e">
        <f>#REF!</f>
        <v>#REF!</v>
      </c>
      <c r="K28" s="6" t="e">
        <f>#REF!</f>
        <v>#REF!</v>
      </c>
      <c r="L28" s="6" t="e">
        <f>#REF!</f>
        <v>#REF!</v>
      </c>
      <c r="M28" s="6" t="e">
        <f>#REF!</f>
        <v>#REF!</v>
      </c>
      <c r="N28" s="6" t="e">
        <f>#REF!</f>
        <v>#REF!</v>
      </c>
      <c r="O28" s="6" t="e">
        <f>#REF!</f>
        <v>#REF!</v>
      </c>
      <c r="P28" s="6" t="e">
        <f>#REF!</f>
        <v>#REF!</v>
      </c>
      <c r="Q28" s="6" t="e">
        <f>#REF!</f>
        <v>#REF!</v>
      </c>
      <c r="R28" s="6" t="e">
        <f>#REF!</f>
        <v>#REF!</v>
      </c>
      <c r="S28" s="6" t="e">
        <f>#REF!</f>
        <v>#REF!</v>
      </c>
      <c r="T28" s="6" t="e">
        <f>#REF!</f>
        <v>#REF!</v>
      </c>
      <c r="U28" s="6" t="e">
        <f>#REF!</f>
        <v>#REF!</v>
      </c>
      <c r="V28" s="6" t="e">
        <f>#REF!</f>
        <v>#REF!</v>
      </c>
      <c r="W28" s="6" t="e">
        <f>#REF!</f>
        <v>#REF!</v>
      </c>
      <c r="X28" s="6" t="e">
        <f>#REF!</f>
        <v>#REF!</v>
      </c>
      <c r="Y28" s="6" t="e">
        <f>#REF!</f>
        <v>#REF!</v>
      </c>
      <c r="Z28" s="6" t="e">
        <f>#REF!</f>
        <v>#REF!</v>
      </c>
      <c r="AA28" s="6" t="e">
        <f>#REF!</f>
        <v>#REF!</v>
      </c>
      <c r="AB28" s="6" t="e">
        <f>#REF!</f>
        <v>#REF!</v>
      </c>
      <c r="AC28" s="6" t="e">
        <f>#REF!</f>
        <v>#REF!</v>
      </c>
      <c r="AD28" s="6" t="e">
        <f>#REF!</f>
        <v>#REF!</v>
      </c>
      <c r="AE28" s="6" t="e">
        <f>#REF!</f>
        <v>#REF!</v>
      </c>
      <c r="AF28" s="6" t="e">
        <f>#REF!</f>
        <v>#REF!</v>
      </c>
      <c r="AG28" s="6" t="e">
        <f>#REF!</f>
        <v>#REF!</v>
      </c>
      <c r="AH28" s="6" t="e">
        <f>#REF!</f>
        <v>#REF!</v>
      </c>
      <c r="AI28" s="6" t="e">
        <f>#REF!</f>
        <v>#REF!</v>
      </c>
      <c r="AJ28" s="6" t="e">
        <f>#REF!</f>
        <v>#REF!</v>
      </c>
      <c r="AK28" s="6" t="e">
        <f>#REF!</f>
        <v>#REF!</v>
      </c>
      <c r="AL28" s="6" t="e">
        <f>#REF!</f>
        <v>#REF!</v>
      </c>
      <c r="AM28" s="6" t="e">
        <f>#REF!</f>
        <v>#REF!</v>
      </c>
      <c r="AN28" s="6" t="e">
        <f>#REF!</f>
        <v>#REF!</v>
      </c>
      <c r="AO28" s="6" t="e">
        <f>#REF!</f>
        <v>#REF!</v>
      </c>
      <c r="AP28" s="6" t="e">
        <f>#REF!</f>
        <v>#REF!</v>
      </c>
      <c r="AQ28" s="6" t="e">
        <f>#REF!</f>
        <v>#REF!</v>
      </c>
      <c r="AR28" s="6" t="e">
        <f>#REF!</f>
        <v>#REF!</v>
      </c>
      <c r="AS28" s="6" t="e">
        <f>#REF!</f>
        <v>#REF!</v>
      </c>
      <c r="AT28" s="6" t="e">
        <f>#REF!</f>
        <v>#REF!</v>
      </c>
      <c r="AU28" s="6" t="e">
        <f>#REF!</f>
        <v>#REF!</v>
      </c>
      <c r="AV28" s="6" t="e">
        <f>#REF!</f>
        <v>#REF!</v>
      </c>
      <c r="AW28" s="6" t="e">
        <f>#REF!</f>
        <v>#REF!</v>
      </c>
      <c r="AX28" s="6" t="e">
        <f>#REF!</f>
        <v>#REF!</v>
      </c>
      <c r="AY28" s="6" t="e">
        <f>#REF!</f>
        <v>#REF!</v>
      </c>
      <c r="AZ28" s="6" t="e">
        <f>#REF!</f>
        <v>#REF!</v>
      </c>
      <c r="BA28" s="6" t="e">
        <f>#REF!</f>
        <v>#REF!</v>
      </c>
      <c r="BB28" s="6" t="e">
        <f>#REF!</f>
        <v>#REF!</v>
      </c>
      <c r="BC28" s="6" t="e">
        <f>#REF!</f>
        <v>#REF!</v>
      </c>
      <c r="BD28" s="6" t="e">
        <f>#REF!</f>
        <v>#REF!</v>
      </c>
      <c r="BE28" s="6" t="e">
        <f>#REF!</f>
        <v>#REF!</v>
      </c>
      <c r="BF28" s="6" t="e">
        <f>#REF!</f>
        <v>#REF!</v>
      </c>
      <c r="BG28" s="6" t="e">
        <f>#REF!</f>
        <v>#REF!</v>
      </c>
      <c r="BH28" s="6" t="e">
        <f>#REF!</f>
        <v>#REF!</v>
      </c>
      <c r="BI28" s="6" t="e">
        <f>#REF!</f>
        <v>#REF!</v>
      </c>
      <c r="BJ28" s="6" t="e">
        <f>#REF!</f>
        <v>#REF!</v>
      </c>
      <c r="BK28" s="6" t="e">
        <f>#REF!</f>
        <v>#REF!</v>
      </c>
      <c r="BL28" s="6" t="e">
        <f>#REF!</f>
        <v>#REF!</v>
      </c>
      <c r="BM28" s="6" t="e">
        <f>#REF!</f>
        <v>#REF!</v>
      </c>
    </row>
    <row r="29" spans="1:65">
      <c r="A29" s="6" t="e">
        <f>#REF!</f>
        <v>#REF!</v>
      </c>
      <c r="B29" s="6" t="e">
        <f>#REF!</f>
        <v>#REF!</v>
      </c>
      <c r="C29" s="6" t="e">
        <f>#REF!</f>
        <v>#REF!</v>
      </c>
      <c r="D29" s="6" t="e">
        <f>#REF!</f>
        <v>#REF!</v>
      </c>
      <c r="E29" s="6" t="e">
        <f>#REF!</f>
        <v>#REF!</v>
      </c>
      <c r="F29" s="6" t="e">
        <f>#REF!</f>
        <v>#REF!</v>
      </c>
      <c r="G29" s="6" t="e">
        <f>#REF!</f>
        <v>#REF!</v>
      </c>
      <c r="H29" s="6" t="e">
        <f>#REF!</f>
        <v>#REF!</v>
      </c>
      <c r="I29" s="6" t="e">
        <f>#REF!</f>
        <v>#REF!</v>
      </c>
      <c r="J29" s="6" t="e">
        <f>#REF!</f>
        <v>#REF!</v>
      </c>
      <c r="K29" s="6" t="e">
        <f>#REF!</f>
        <v>#REF!</v>
      </c>
      <c r="L29" s="6" t="e">
        <f>#REF!</f>
        <v>#REF!</v>
      </c>
      <c r="M29" s="6" t="e">
        <f>#REF!</f>
        <v>#REF!</v>
      </c>
      <c r="N29" s="6" t="e">
        <f>#REF!</f>
        <v>#REF!</v>
      </c>
      <c r="O29" s="6" t="e">
        <f>#REF!</f>
        <v>#REF!</v>
      </c>
      <c r="P29" s="6" t="e">
        <f>#REF!</f>
        <v>#REF!</v>
      </c>
      <c r="Q29" s="6" t="e">
        <f>#REF!</f>
        <v>#REF!</v>
      </c>
      <c r="R29" s="6" t="e">
        <f>#REF!</f>
        <v>#REF!</v>
      </c>
      <c r="S29" s="6" t="e">
        <f>#REF!</f>
        <v>#REF!</v>
      </c>
      <c r="T29" s="6" t="e">
        <f>#REF!</f>
        <v>#REF!</v>
      </c>
      <c r="U29" s="6" t="e">
        <f>#REF!</f>
        <v>#REF!</v>
      </c>
      <c r="V29" s="6" t="e">
        <f>#REF!</f>
        <v>#REF!</v>
      </c>
      <c r="W29" s="6" t="e">
        <f>#REF!</f>
        <v>#REF!</v>
      </c>
      <c r="X29" s="6" t="e">
        <f>#REF!</f>
        <v>#REF!</v>
      </c>
      <c r="Y29" s="6" t="e">
        <f>#REF!</f>
        <v>#REF!</v>
      </c>
      <c r="Z29" s="6" t="e">
        <f>#REF!</f>
        <v>#REF!</v>
      </c>
      <c r="AA29" s="6" t="e">
        <f>#REF!</f>
        <v>#REF!</v>
      </c>
      <c r="AB29" s="6" t="e">
        <f>#REF!</f>
        <v>#REF!</v>
      </c>
      <c r="AC29" s="6" t="e">
        <f>#REF!</f>
        <v>#REF!</v>
      </c>
      <c r="AD29" s="6" t="e">
        <f>#REF!</f>
        <v>#REF!</v>
      </c>
      <c r="AE29" s="6" t="e">
        <f>#REF!</f>
        <v>#REF!</v>
      </c>
      <c r="AF29" s="6" t="e">
        <f>#REF!</f>
        <v>#REF!</v>
      </c>
      <c r="AG29" s="6" t="e">
        <f>#REF!</f>
        <v>#REF!</v>
      </c>
      <c r="AH29" s="6" t="e">
        <f>#REF!</f>
        <v>#REF!</v>
      </c>
      <c r="AI29" s="6" t="e">
        <f>#REF!</f>
        <v>#REF!</v>
      </c>
      <c r="AJ29" s="6" t="e">
        <f>#REF!</f>
        <v>#REF!</v>
      </c>
      <c r="AK29" s="6" t="e">
        <f>#REF!</f>
        <v>#REF!</v>
      </c>
      <c r="AL29" s="6" t="e">
        <f>#REF!</f>
        <v>#REF!</v>
      </c>
      <c r="AM29" s="6" t="e">
        <f>#REF!</f>
        <v>#REF!</v>
      </c>
      <c r="AN29" s="6" t="e">
        <f>#REF!</f>
        <v>#REF!</v>
      </c>
      <c r="AO29" s="6" t="e">
        <f>#REF!</f>
        <v>#REF!</v>
      </c>
      <c r="AP29" s="6" t="e">
        <f>#REF!</f>
        <v>#REF!</v>
      </c>
      <c r="AQ29" s="6" t="e">
        <f>#REF!</f>
        <v>#REF!</v>
      </c>
      <c r="AR29" s="6" t="e">
        <f>#REF!</f>
        <v>#REF!</v>
      </c>
      <c r="AS29" s="6" t="e">
        <f>#REF!</f>
        <v>#REF!</v>
      </c>
      <c r="AT29" s="6" t="e">
        <f>#REF!</f>
        <v>#REF!</v>
      </c>
      <c r="AU29" s="6" t="e">
        <f>#REF!</f>
        <v>#REF!</v>
      </c>
      <c r="AV29" s="6" t="e">
        <f>#REF!</f>
        <v>#REF!</v>
      </c>
      <c r="AW29" s="6" t="e">
        <f>#REF!</f>
        <v>#REF!</v>
      </c>
      <c r="AX29" s="6" t="e">
        <f>#REF!</f>
        <v>#REF!</v>
      </c>
      <c r="AY29" s="6" t="e">
        <f>#REF!</f>
        <v>#REF!</v>
      </c>
      <c r="AZ29" s="6" t="e">
        <f>#REF!</f>
        <v>#REF!</v>
      </c>
      <c r="BA29" s="6" t="e">
        <f>#REF!</f>
        <v>#REF!</v>
      </c>
      <c r="BB29" s="6" t="e">
        <f>#REF!</f>
        <v>#REF!</v>
      </c>
      <c r="BC29" s="6" t="e">
        <f>#REF!</f>
        <v>#REF!</v>
      </c>
      <c r="BD29" s="6" t="e">
        <f>#REF!</f>
        <v>#REF!</v>
      </c>
      <c r="BE29" s="6" t="e">
        <f>#REF!</f>
        <v>#REF!</v>
      </c>
      <c r="BF29" s="6" t="e">
        <f>#REF!</f>
        <v>#REF!</v>
      </c>
      <c r="BG29" s="6" t="e">
        <f>#REF!</f>
        <v>#REF!</v>
      </c>
      <c r="BH29" s="6" t="e">
        <f>#REF!</f>
        <v>#REF!</v>
      </c>
      <c r="BI29" s="6" t="e">
        <f>#REF!</f>
        <v>#REF!</v>
      </c>
      <c r="BJ29" s="6" t="e">
        <f>#REF!</f>
        <v>#REF!</v>
      </c>
      <c r="BK29" s="6" t="e">
        <f>#REF!</f>
        <v>#REF!</v>
      </c>
      <c r="BL29" s="6" t="e">
        <f>#REF!</f>
        <v>#REF!</v>
      </c>
      <c r="BM29" s="6" t="e">
        <f>#REF!</f>
        <v>#REF!</v>
      </c>
    </row>
    <row r="30" spans="1:65">
      <c r="A30" s="6" t="e">
        <f>#REF!</f>
        <v>#REF!</v>
      </c>
      <c r="B30" s="6" t="e">
        <f>#REF!</f>
        <v>#REF!</v>
      </c>
      <c r="C30" s="6" t="e">
        <f>#REF!</f>
        <v>#REF!</v>
      </c>
      <c r="D30" s="6" t="e">
        <f>#REF!</f>
        <v>#REF!</v>
      </c>
      <c r="E30" s="6" t="e">
        <f>#REF!</f>
        <v>#REF!</v>
      </c>
      <c r="F30" s="6" t="e">
        <f>#REF!</f>
        <v>#REF!</v>
      </c>
      <c r="G30" s="6" t="e">
        <f>#REF!</f>
        <v>#REF!</v>
      </c>
      <c r="H30" s="6" t="e">
        <f>#REF!</f>
        <v>#REF!</v>
      </c>
      <c r="I30" s="6" t="e">
        <f>#REF!</f>
        <v>#REF!</v>
      </c>
      <c r="J30" s="6" t="e">
        <f>#REF!</f>
        <v>#REF!</v>
      </c>
      <c r="K30" s="6" t="e">
        <f>#REF!</f>
        <v>#REF!</v>
      </c>
      <c r="L30" s="6" t="e">
        <f>#REF!</f>
        <v>#REF!</v>
      </c>
      <c r="M30" s="6" t="e">
        <f>#REF!</f>
        <v>#REF!</v>
      </c>
      <c r="N30" s="6" t="e">
        <f>#REF!</f>
        <v>#REF!</v>
      </c>
      <c r="O30" s="6" t="e">
        <f>#REF!</f>
        <v>#REF!</v>
      </c>
      <c r="P30" s="6" t="e">
        <f>#REF!</f>
        <v>#REF!</v>
      </c>
      <c r="Q30" s="6" t="e">
        <f>#REF!</f>
        <v>#REF!</v>
      </c>
      <c r="R30" s="6" t="e">
        <f>#REF!</f>
        <v>#REF!</v>
      </c>
      <c r="S30" s="6" t="e">
        <f>#REF!</f>
        <v>#REF!</v>
      </c>
      <c r="T30" s="6" t="e">
        <f>#REF!</f>
        <v>#REF!</v>
      </c>
      <c r="U30" s="6" t="e">
        <f>#REF!</f>
        <v>#REF!</v>
      </c>
      <c r="V30" s="6" t="e">
        <f>#REF!</f>
        <v>#REF!</v>
      </c>
      <c r="W30" s="6" t="e">
        <f>#REF!</f>
        <v>#REF!</v>
      </c>
      <c r="X30" s="6" t="e">
        <f>#REF!</f>
        <v>#REF!</v>
      </c>
      <c r="Y30" s="6" t="e">
        <f>#REF!</f>
        <v>#REF!</v>
      </c>
      <c r="Z30" s="6" t="e">
        <f>#REF!</f>
        <v>#REF!</v>
      </c>
      <c r="AA30" s="6" t="e">
        <f>#REF!</f>
        <v>#REF!</v>
      </c>
      <c r="AB30" s="6" t="e">
        <f>#REF!</f>
        <v>#REF!</v>
      </c>
      <c r="AC30" s="6" t="e">
        <f>#REF!</f>
        <v>#REF!</v>
      </c>
      <c r="AD30" s="6" t="e">
        <f>#REF!</f>
        <v>#REF!</v>
      </c>
      <c r="AE30" s="6" t="e">
        <f>#REF!</f>
        <v>#REF!</v>
      </c>
      <c r="AF30" s="6" t="e">
        <f>#REF!</f>
        <v>#REF!</v>
      </c>
      <c r="AG30" s="6" t="e">
        <f>#REF!</f>
        <v>#REF!</v>
      </c>
      <c r="AH30" s="6" t="e">
        <f>#REF!</f>
        <v>#REF!</v>
      </c>
      <c r="AI30" s="6" t="e">
        <f>#REF!</f>
        <v>#REF!</v>
      </c>
      <c r="AJ30" s="6" t="e">
        <f>#REF!</f>
        <v>#REF!</v>
      </c>
      <c r="AK30" s="6" t="e">
        <f>#REF!</f>
        <v>#REF!</v>
      </c>
      <c r="AL30" s="6" t="e">
        <f>#REF!</f>
        <v>#REF!</v>
      </c>
      <c r="AM30" s="6" t="e">
        <f>#REF!</f>
        <v>#REF!</v>
      </c>
      <c r="AN30" s="6" t="e">
        <f>#REF!</f>
        <v>#REF!</v>
      </c>
      <c r="AO30" s="6" t="e">
        <f>#REF!</f>
        <v>#REF!</v>
      </c>
      <c r="AP30" s="6" t="e">
        <f>#REF!</f>
        <v>#REF!</v>
      </c>
      <c r="AQ30" s="6" t="e">
        <f>#REF!</f>
        <v>#REF!</v>
      </c>
      <c r="AR30" s="6" t="e">
        <f>#REF!</f>
        <v>#REF!</v>
      </c>
      <c r="AS30" s="6" t="e">
        <f>#REF!</f>
        <v>#REF!</v>
      </c>
      <c r="AT30" s="6" t="e">
        <f>#REF!</f>
        <v>#REF!</v>
      </c>
      <c r="AU30" s="6" t="e">
        <f>#REF!</f>
        <v>#REF!</v>
      </c>
      <c r="AV30" s="6" t="e">
        <f>#REF!</f>
        <v>#REF!</v>
      </c>
      <c r="AW30" s="6" t="e">
        <f>#REF!</f>
        <v>#REF!</v>
      </c>
      <c r="AX30" s="6" t="e">
        <f>#REF!</f>
        <v>#REF!</v>
      </c>
      <c r="AY30" s="6" t="e">
        <f>#REF!</f>
        <v>#REF!</v>
      </c>
      <c r="AZ30" s="6" t="e">
        <f>#REF!</f>
        <v>#REF!</v>
      </c>
      <c r="BA30" s="6" t="e">
        <f>#REF!</f>
        <v>#REF!</v>
      </c>
      <c r="BB30" s="6" t="e">
        <f>#REF!</f>
        <v>#REF!</v>
      </c>
      <c r="BC30" s="6" t="e">
        <f>#REF!</f>
        <v>#REF!</v>
      </c>
      <c r="BD30" s="6" t="e">
        <f>#REF!</f>
        <v>#REF!</v>
      </c>
      <c r="BE30" s="6" t="e">
        <f>#REF!</f>
        <v>#REF!</v>
      </c>
      <c r="BF30" s="6" t="e">
        <f>#REF!</f>
        <v>#REF!</v>
      </c>
      <c r="BG30" s="6" t="e">
        <f>#REF!</f>
        <v>#REF!</v>
      </c>
      <c r="BH30" s="6" t="e">
        <f>#REF!</f>
        <v>#REF!</v>
      </c>
      <c r="BI30" s="6" t="e">
        <f>#REF!</f>
        <v>#REF!</v>
      </c>
      <c r="BJ30" s="6" t="e">
        <f>#REF!</f>
        <v>#REF!</v>
      </c>
      <c r="BK30" s="6" t="e">
        <f>#REF!</f>
        <v>#REF!</v>
      </c>
      <c r="BL30" s="6" t="e">
        <f>#REF!</f>
        <v>#REF!</v>
      </c>
      <c r="BM30" s="6" t="e">
        <f>#REF!</f>
        <v>#REF!</v>
      </c>
    </row>
    <row r="31" spans="1:65">
      <c r="A31" s="6" t="e">
        <f>#REF!</f>
        <v>#REF!</v>
      </c>
      <c r="B31" s="6" t="e">
        <f>#REF!</f>
        <v>#REF!</v>
      </c>
      <c r="C31" s="6" t="e">
        <f>#REF!</f>
        <v>#REF!</v>
      </c>
      <c r="D31" s="6" t="e">
        <f>#REF!</f>
        <v>#REF!</v>
      </c>
      <c r="E31" s="6" t="e">
        <f>#REF!</f>
        <v>#REF!</v>
      </c>
      <c r="F31" s="6" t="e">
        <f>#REF!</f>
        <v>#REF!</v>
      </c>
      <c r="G31" s="6" t="e">
        <f>#REF!</f>
        <v>#REF!</v>
      </c>
      <c r="H31" s="6" t="e">
        <f>#REF!</f>
        <v>#REF!</v>
      </c>
      <c r="I31" s="6" t="e">
        <f>#REF!</f>
        <v>#REF!</v>
      </c>
      <c r="J31" s="6" t="e">
        <f>#REF!</f>
        <v>#REF!</v>
      </c>
      <c r="K31" s="6" t="e">
        <f>#REF!</f>
        <v>#REF!</v>
      </c>
      <c r="L31" s="6" t="e">
        <f>#REF!</f>
        <v>#REF!</v>
      </c>
      <c r="M31" s="6" t="e">
        <f>#REF!</f>
        <v>#REF!</v>
      </c>
      <c r="N31" s="6" t="e">
        <f>#REF!</f>
        <v>#REF!</v>
      </c>
      <c r="O31" s="6" t="e">
        <f>#REF!</f>
        <v>#REF!</v>
      </c>
      <c r="P31" s="6" t="e">
        <f>#REF!</f>
        <v>#REF!</v>
      </c>
      <c r="Q31" s="6" t="e">
        <f>#REF!</f>
        <v>#REF!</v>
      </c>
      <c r="R31" s="6" t="e">
        <f>#REF!</f>
        <v>#REF!</v>
      </c>
      <c r="S31" s="6" t="e">
        <f>#REF!</f>
        <v>#REF!</v>
      </c>
      <c r="T31" s="6" t="e">
        <f>#REF!</f>
        <v>#REF!</v>
      </c>
      <c r="U31" s="6" t="e">
        <f>#REF!</f>
        <v>#REF!</v>
      </c>
      <c r="V31" s="6" t="e">
        <f>#REF!</f>
        <v>#REF!</v>
      </c>
      <c r="W31" s="6" t="e">
        <f>#REF!</f>
        <v>#REF!</v>
      </c>
      <c r="X31" s="6" t="e">
        <f>#REF!</f>
        <v>#REF!</v>
      </c>
      <c r="Y31" s="6" t="e">
        <f>#REF!</f>
        <v>#REF!</v>
      </c>
      <c r="Z31" s="6" t="e">
        <f>#REF!</f>
        <v>#REF!</v>
      </c>
      <c r="AA31" s="6" t="e">
        <f>#REF!</f>
        <v>#REF!</v>
      </c>
      <c r="AB31" s="6" t="e">
        <f>#REF!</f>
        <v>#REF!</v>
      </c>
      <c r="AC31" s="6" t="e">
        <f>#REF!</f>
        <v>#REF!</v>
      </c>
      <c r="AD31" s="6" t="e">
        <f>#REF!</f>
        <v>#REF!</v>
      </c>
      <c r="AE31" s="6" t="e">
        <f>#REF!</f>
        <v>#REF!</v>
      </c>
      <c r="AF31" s="6" t="e">
        <f>#REF!</f>
        <v>#REF!</v>
      </c>
      <c r="AG31" s="6" t="e">
        <f>#REF!</f>
        <v>#REF!</v>
      </c>
      <c r="AH31" s="6" t="e">
        <f>#REF!</f>
        <v>#REF!</v>
      </c>
      <c r="AI31" s="6" t="e">
        <f>#REF!</f>
        <v>#REF!</v>
      </c>
      <c r="AJ31" s="6" t="e">
        <f>#REF!</f>
        <v>#REF!</v>
      </c>
      <c r="AK31" s="6" t="e">
        <f>#REF!</f>
        <v>#REF!</v>
      </c>
      <c r="AL31" s="6" t="e">
        <f>#REF!</f>
        <v>#REF!</v>
      </c>
      <c r="AM31" s="6" t="e">
        <f>#REF!</f>
        <v>#REF!</v>
      </c>
      <c r="AN31" s="6" t="e">
        <f>#REF!</f>
        <v>#REF!</v>
      </c>
      <c r="AO31" s="6" t="e">
        <f>#REF!</f>
        <v>#REF!</v>
      </c>
      <c r="AP31" s="6" t="e">
        <f>#REF!</f>
        <v>#REF!</v>
      </c>
      <c r="AQ31" s="6" t="e">
        <f>#REF!</f>
        <v>#REF!</v>
      </c>
      <c r="AR31" s="6" t="e">
        <f>#REF!</f>
        <v>#REF!</v>
      </c>
      <c r="AS31" s="6" t="e">
        <f>#REF!</f>
        <v>#REF!</v>
      </c>
      <c r="AT31" s="6" t="e">
        <f>#REF!</f>
        <v>#REF!</v>
      </c>
      <c r="AU31" s="6" t="e">
        <f>#REF!</f>
        <v>#REF!</v>
      </c>
      <c r="AV31" s="6" t="e">
        <f>#REF!</f>
        <v>#REF!</v>
      </c>
      <c r="AW31" s="6" t="e">
        <f>#REF!</f>
        <v>#REF!</v>
      </c>
      <c r="AX31" s="6" t="e">
        <f>#REF!</f>
        <v>#REF!</v>
      </c>
      <c r="AY31" s="6" t="e">
        <f>#REF!</f>
        <v>#REF!</v>
      </c>
      <c r="AZ31" s="6" t="e">
        <f>#REF!</f>
        <v>#REF!</v>
      </c>
      <c r="BA31" s="6" t="e">
        <f>#REF!</f>
        <v>#REF!</v>
      </c>
      <c r="BB31" s="6" t="e">
        <f>#REF!</f>
        <v>#REF!</v>
      </c>
      <c r="BC31" s="6" t="e">
        <f>#REF!</f>
        <v>#REF!</v>
      </c>
      <c r="BD31" s="6" t="e">
        <f>#REF!</f>
        <v>#REF!</v>
      </c>
      <c r="BE31" s="6" t="e">
        <f>#REF!</f>
        <v>#REF!</v>
      </c>
      <c r="BF31" s="6" t="e">
        <f>#REF!</f>
        <v>#REF!</v>
      </c>
      <c r="BG31" s="6" t="e">
        <f>#REF!</f>
        <v>#REF!</v>
      </c>
      <c r="BH31" s="6" t="e">
        <f>#REF!</f>
        <v>#REF!</v>
      </c>
      <c r="BI31" s="6" t="e">
        <f>#REF!</f>
        <v>#REF!</v>
      </c>
      <c r="BJ31" s="6" t="e">
        <f>#REF!</f>
        <v>#REF!</v>
      </c>
      <c r="BK31" s="6" t="e">
        <f>#REF!</f>
        <v>#REF!</v>
      </c>
      <c r="BL31" s="6" t="e">
        <f>#REF!</f>
        <v>#REF!</v>
      </c>
      <c r="BM31" s="6" t="e">
        <f>#REF!</f>
        <v>#REF!</v>
      </c>
    </row>
    <row r="32" spans="1:65">
      <c r="A32" s="6" t="e">
        <f>#REF!</f>
        <v>#REF!</v>
      </c>
      <c r="B32" s="6" t="e">
        <f>#REF!</f>
        <v>#REF!</v>
      </c>
      <c r="C32" s="6" t="e">
        <f>#REF!</f>
        <v>#REF!</v>
      </c>
      <c r="D32" s="6" t="e">
        <f>#REF!</f>
        <v>#REF!</v>
      </c>
      <c r="E32" s="6" t="e">
        <f>#REF!</f>
        <v>#REF!</v>
      </c>
      <c r="F32" s="6" t="e">
        <f>#REF!</f>
        <v>#REF!</v>
      </c>
      <c r="G32" s="6" t="e">
        <f>#REF!</f>
        <v>#REF!</v>
      </c>
      <c r="H32" s="6" t="e">
        <f>#REF!</f>
        <v>#REF!</v>
      </c>
      <c r="I32" s="6" t="e">
        <f>#REF!</f>
        <v>#REF!</v>
      </c>
      <c r="J32" s="6" t="e">
        <f>#REF!</f>
        <v>#REF!</v>
      </c>
      <c r="K32" s="6" t="e">
        <f>#REF!</f>
        <v>#REF!</v>
      </c>
      <c r="L32" s="6" t="e">
        <f>#REF!</f>
        <v>#REF!</v>
      </c>
      <c r="M32" s="6" t="e">
        <f>#REF!</f>
        <v>#REF!</v>
      </c>
      <c r="N32" s="6" t="e">
        <f>#REF!</f>
        <v>#REF!</v>
      </c>
      <c r="O32" s="6" t="e">
        <f>#REF!</f>
        <v>#REF!</v>
      </c>
      <c r="P32" s="6" t="e">
        <f>#REF!</f>
        <v>#REF!</v>
      </c>
      <c r="Q32" s="6" t="e">
        <f>#REF!</f>
        <v>#REF!</v>
      </c>
      <c r="R32" s="6" t="e">
        <f>#REF!</f>
        <v>#REF!</v>
      </c>
      <c r="S32" s="6" t="e">
        <f>#REF!</f>
        <v>#REF!</v>
      </c>
      <c r="T32" s="6" t="e">
        <f>#REF!</f>
        <v>#REF!</v>
      </c>
      <c r="U32" s="6" t="e">
        <f>#REF!</f>
        <v>#REF!</v>
      </c>
      <c r="V32" s="6" t="e">
        <f>#REF!</f>
        <v>#REF!</v>
      </c>
      <c r="W32" s="6" t="e">
        <f>#REF!</f>
        <v>#REF!</v>
      </c>
      <c r="X32" s="6" t="e">
        <f>#REF!</f>
        <v>#REF!</v>
      </c>
      <c r="Y32" s="6" t="e">
        <f>#REF!</f>
        <v>#REF!</v>
      </c>
      <c r="Z32" s="6" t="e">
        <f>#REF!</f>
        <v>#REF!</v>
      </c>
      <c r="AA32" s="6" t="e">
        <f>#REF!</f>
        <v>#REF!</v>
      </c>
      <c r="AB32" s="6" t="e">
        <f>#REF!</f>
        <v>#REF!</v>
      </c>
      <c r="AC32" s="6" t="e">
        <f>#REF!</f>
        <v>#REF!</v>
      </c>
      <c r="AD32" s="6" t="e">
        <f>#REF!</f>
        <v>#REF!</v>
      </c>
      <c r="AE32" s="6" t="e">
        <f>#REF!</f>
        <v>#REF!</v>
      </c>
      <c r="AF32" s="6" t="e">
        <f>#REF!</f>
        <v>#REF!</v>
      </c>
      <c r="AG32" s="6" t="e">
        <f>#REF!</f>
        <v>#REF!</v>
      </c>
      <c r="AH32" s="6" t="e">
        <f>#REF!</f>
        <v>#REF!</v>
      </c>
      <c r="AI32" s="6" t="e">
        <f>#REF!</f>
        <v>#REF!</v>
      </c>
      <c r="AJ32" s="6" t="e">
        <f>#REF!</f>
        <v>#REF!</v>
      </c>
      <c r="AK32" s="6" t="e">
        <f>#REF!</f>
        <v>#REF!</v>
      </c>
      <c r="AL32" s="6" t="e">
        <f>#REF!</f>
        <v>#REF!</v>
      </c>
      <c r="AM32" s="6" t="e">
        <f>#REF!</f>
        <v>#REF!</v>
      </c>
      <c r="AN32" s="6" t="e">
        <f>#REF!</f>
        <v>#REF!</v>
      </c>
      <c r="AO32" s="6" t="e">
        <f>#REF!</f>
        <v>#REF!</v>
      </c>
      <c r="AP32" s="6" t="e">
        <f>#REF!</f>
        <v>#REF!</v>
      </c>
      <c r="AQ32" s="6" t="e">
        <f>#REF!</f>
        <v>#REF!</v>
      </c>
      <c r="AR32" s="6" t="e">
        <f>#REF!</f>
        <v>#REF!</v>
      </c>
      <c r="AS32" s="6" t="e">
        <f>#REF!</f>
        <v>#REF!</v>
      </c>
      <c r="AT32" s="6" t="e">
        <f>#REF!</f>
        <v>#REF!</v>
      </c>
      <c r="AU32" s="6" t="e">
        <f>#REF!</f>
        <v>#REF!</v>
      </c>
      <c r="AV32" s="6" t="e">
        <f>#REF!</f>
        <v>#REF!</v>
      </c>
      <c r="AW32" s="6" t="e">
        <f>#REF!</f>
        <v>#REF!</v>
      </c>
      <c r="AX32" s="6" t="e">
        <f>#REF!</f>
        <v>#REF!</v>
      </c>
      <c r="AY32" s="6" t="e">
        <f>#REF!</f>
        <v>#REF!</v>
      </c>
      <c r="AZ32" s="6" t="e">
        <f>#REF!</f>
        <v>#REF!</v>
      </c>
      <c r="BA32" s="6" t="e">
        <f>#REF!</f>
        <v>#REF!</v>
      </c>
      <c r="BB32" s="6" t="e">
        <f>#REF!</f>
        <v>#REF!</v>
      </c>
      <c r="BC32" s="6" t="e">
        <f>#REF!</f>
        <v>#REF!</v>
      </c>
      <c r="BD32" s="6" t="e">
        <f>#REF!</f>
        <v>#REF!</v>
      </c>
      <c r="BE32" s="6" t="e">
        <f>#REF!</f>
        <v>#REF!</v>
      </c>
      <c r="BF32" s="6" t="e">
        <f>#REF!</f>
        <v>#REF!</v>
      </c>
      <c r="BG32" s="6" t="e">
        <f>#REF!</f>
        <v>#REF!</v>
      </c>
      <c r="BH32" s="6" t="e">
        <f>#REF!</f>
        <v>#REF!</v>
      </c>
      <c r="BI32" s="6" t="e">
        <f>#REF!</f>
        <v>#REF!</v>
      </c>
      <c r="BJ32" s="6" t="e">
        <f>#REF!</f>
        <v>#REF!</v>
      </c>
      <c r="BK32" s="6" t="e">
        <f>#REF!</f>
        <v>#REF!</v>
      </c>
      <c r="BL32" s="6" t="e">
        <f>#REF!</f>
        <v>#REF!</v>
      </c>
      <c r="BM32" s="6" t="e">
        <f>#REF!</f>
        <v>#REF!</v>
      </c>
    </row>
    <row r="33" spans="1:65">
      <c r="A33" s="6" t="e">
        <f>#REF!</f>
        <v>#REF!</v>
      </c>
      <c r="B33" s="6" t="e">
        <f>#REF!</f>
        <v>#REF!</v>
      </c>
      <c r="C33" s="6" t="e">
        <f>#REF!</f>
        <v>#REF!</v>
      </c>
      <c r="D33" s="6" t="e">
        <f>#REF!</f>
        <v>#REF!</v>
      </c>
      <c r="E33" s="6" t="e">
        <f>#REF!</f>
        <v>#REF!</v>
      </c>
      <c r="F33" s="6" t="e">
        <f>#REF!</f>
        <v>#REF!</v>
      </c>
      <c r="G33" s="6" t="e">
        <f>#REF!</f>
        <v>#REF!</v>
      </c>
      <c r="H33" s="6" t="e">
        <f>#REF!</f>
        <v>#REF!</v>
      </c>
      <c r="I33" s="6" t="e">
        <f>#REF!</f>
        <v>#REF!</v>
      </c>
      <c r="J33" s="6" t="e">
        <f>#REF!</f>
        <v>#REF!</v>
      </c>
      <c r="K33" s="6" t="e">
        <f>#REF!</f>
        <v>#REF!</v>
      </c>
      <c r="L33" s="6" t="e">
        <f>#REF!</f>
        <v>#REF!</v>
      </c>
      <c r="M33" s="6" t="e">
        <f>#REF!</f>
        <v>#REF!</v>
      </c>
      <c r="N33" s="6" t="e">
        <f>#REF!</f>
        <v>#REF!</v>
      </c>
      <c r="O33" s="6" t="e">
        <f>#REF!</f>
        <v>#REF!</v>
      </c>
      <c r="P33" s="6" t="e">
        <f>#REF!</f>
        <v>#REF!</v>
      </c>
      <c r="Q33" s="6" t="e">
        <f>#REF!</f>
        <v>#REF!</v>
      </c>
      <c r="R33" s="6" t="e">
        <f>#REF!</f>
        <v>#REF!</v>
      </c>
      <c r="S33" s="6" t="e">
        <f>#REF!</f>
        <v>#REF!</v>
      </c>
      <c r="T33" s="6" t="e">
        <f>#REF!</f>
        <v>#REF!</v>
      </c>
      <c r="U33" s="6" t="e">
        <f>#REF!</f>
        <v>#REF!</v>
      </c>
      <c r="V33" s="6" t="e">
        <f>#REF!</f>
        <v>#REF!</v>
      </c>
      <c r="W33" s="6" t="e">
        <f>#REF!</f>
        <v>#REF!</v>
      </c>
      <c r="X33" s="6" t="e">
        <f>#REF!</f>
        <v>#REF!</v>
      </c>
      <c r="Y33" s="6" t="e">
        <f>#REF!</f>
        <v>#REF!</v>
      </c>
      <c r="Z33" s="6" t="e">
        <f>#REF!</f>
        <v>#REF!</v>
      </c>
      <c r="AA33" s="6" t="e">
        <f>#REF!</f>
        <v>#REF!</v>
      </c>
      <c r="AB33" s="6" t="e">
        <f>#REF!</f>
        <v>#REF!</v>
      </c>
      <c r="AC33" s="6" t="e">
        <f>#REF!</f>
        <v>#REF!</v>
      </c>
      <c r="AD33" s="6" t="e">
        <f>#REF!</f>
        <v>#REF!</v>
      </c>
      <c r="AE33" s="6" t="e">
        <f>#REF!</f>
        <v>#REF!</v>
      </c>
      <c r="AF33" s="6" t="e">
        <f>#REF!</f>
        <v>#REF!</v>
      </c>
      <c r="AG33" s="6" t="e">
        <f>#REF!</f>
        <v>#REF!</v>
      </c>
      <c r="AH33" s="6" t="e">
        <f>#REF!</f>
        <v>#REF!</v>
      </c>
      <c r="AI33" s="6" t="e">
        <f>#REF!</f>
        <v>#REF!</v>
      </c>
      <c r="AJ33" s="6" t="e">
        <f>#REF!</f>
        <v>#REF!</v>
      </c>
      <c r="AK33" s="6" t="e">
        <f>#REF!</f>
        <v>#REF!</v>
      </c>
      <c r="AL33" s="6" t="e">
        <f>#REF!</f>
        <v>#REF!</v>
      </c>
      <c r="AM33" s="6" t="e">
        <f>#REF!</f>
        <v>#REF!</v>
      </c>
      <c r="AN33" s="6" t="e">
        <f>#REF!</f>
        <v>#REF!</v>
      </c>
      <c r="AO33" s="6" t="e">
        <f>#REF!</f>
        <v>#REF!</v>
      </c>
      <c r="AP33" s="6" t="e">
        <f>#REF!</f>
        <v>#REF!</v>
      </c>
      <c r="AQ33" s="6" t="e">
        <f>#REF!</f>
        <v>#REF!</v>
      </c>
      <c r="AR33" s="6" t="e">
        <f>#REF!</f>
        <v>#REF!</v>
      </c>
      <c r="AS33" s="6" t="e">
        <f>#REF!</f>
        <v>#REF!</v>
      </c>
      <c r="AT33" s="6" t="e">
        <f>#REF!</f>
        <v>#REF!</v>
      </c>
      <c r="AU33" s="6" t="e">
        <f>#REF!</f>
        <v>#REF!</v>
      </c>
      <c r="AV33" s="6" t="e">
        <f>#REF!</f>
        <v>#REF!</v>
      </c>
      <c r="AW33" s="6" t="e">
        <f>#REF!</f>
        <v>#REF!</v>
      </c>
      <c r="AX33" s="6" t="e">
        <f>#REF!</f>
        <v>#REF!</v>
      </c>
      <c r="AY33" s="6" t="e">
        <f>#REF!</f>
        <v>#REF!</v>
      </c>
      <c r="AZ33" s="6" t="e">
        <f>#REF!</f>
        <v>#REF!</v>
      </c>
      <c r="BA33" s="6" t="e">
        <f>#REF!</f>
        <v>#REF!</v>
      </c>
      <c r="BB33" s="6" t="e">
        <f>#REF!</f>
        <v>#REF!</v>
      </c>
      <c r="BC33" s="6" t="e">
        <f>#REF!</f>
        <v>#REF!</v>
      </c>
      <c r="BD33" s="6" t="e">
        <f>#REF!</f>
        <v>#REF!</v>
      </c>
      <c r="BE33" s="6" t="e">
        <f>#REF!</f>
        <v>#REF!</v>
      </c>
      <c r="BF33" s="6" t="e">
        <f>#REF!</f>
        <v>#REF!</v>
      </c>
      <c r="BG33" s="6" t="e">
        <f>#REF!</f>
        <v>#REF!</v>
      </c>
      <c r="BH33" s="6" t="e">
        <f>#REF!</f>
        <v>#REF!</v>
      </c>
      <c r="BI33" s="6" t="e">
        <f>#REF!</f>
        <v>#REF!</v>
      </c>
      <c r="BJ33" s="6" t="e">
        <f>#REF!</f>
        <v>#REF!</v>
      </c>
      <c r="BK33" s="6" t="e">
        <f>#REF!</f>
        <v>#REF!</v>
      </c>
      <c r="BL33" s="6" t="e">
        <f>#REF!</f>
        <v>#REF!</v>
      </c>
      <c r="BM33" s="6" t="e">
        <f>#REF!</f>
        <v>#REF!</v>
      </c>
    </row>
    <row r="34" spans="1:65">
      <c r="A34" s="6" t="e">
        <f>#REF!</f>
        <v>#REF!</v>
      </c>
      <c r="B34" s="6" t="e">
        <f>#REF!</f>
        <v>#REF!</v>
      </c>
      <c r="C34" s="6" t="e">
        <f>#REF!</f>
        <v>#REF!</v>
      </c>
      <c r="D34" s="6" t="e">
        <f>#REF!</f>
        <v>#REF!</v>
      </c>
      <c r="E34" s="6" t="e">
        <f>#REF!</f>
        <v>#REF!</v>
      </c>
      <c r="F34" s="6" t="e">
        <f>#REF!</f>
        <v>#REF!</v>
      </c>
      <c r="G34" s="6" t="e">
        <f>#REF!</f>
        <v>#REF!</v>
      </c>
      <c r="H34" s="6" t="e">
        <f>#REF!</f>
        <v>#REF!</v>
      </c>
      <c r="I34" s="6" t="e">
        <f>#REF!</f>
        <v>#REF!</v>
      </c>
      <c r="J34" s="6" t="e">
        <f>#REF!</f>
        <v>#REF!</v>
      </c>
      <c r="K34" s="6" t="e">
        <f>#REF!</f>
        <v>#REF!</v>
      </c>
      <c r="L34" s="6" t="e">
        <f>#REF!</f>
        <v>#REF!</v>
      </c>
      <c r="M34" s="6" t="e">
        <f>#REF!</f>
        <v>#REF!</v>
      </c>
      <c r="N34" s="6" t="e">
        <f>#REF!</f>
        <v>#REF!</v>
      </c>
      <c r="O34" s="6" t="e">
        <f>#REF!</f>
        <v>#REF!</v>
      </c>
      <c r="P34" s="6" t="e">
        <f>#REF!</f>
        <v>#REF!</v>
      </c>
      <c r="Q34" s="6" t="e">
        <f>#REF!</f>
        <v>#REF!</v>
      </c>
      <c r="R34" s="6" t="e">
        <f>#REF!</f>
        <v>#REF!</v>
      </c>
      <c r="S34" s="6" t="e">
        <f>#REF!</f>
        <v>#REF!</v>
      </c>
      <c r="T34" s="6" t="e">
        <f>#REF!</f>
        <v>#REF!</v>
      </c>
      <c r="U34" s="6" t="e">
        <f>#REF!</f>
        <v>#REF!</v>
      </c>
      <c r="V34" s="6" t="e">
        <f>#REF!</f>
        <v>#REF!</v>
      </c>
      <c r="W34" s="6" t="e">
        <f>#REF!</f>
        <v>#REF!</v>
      </c>
      <c r="X34" s="6" t="e">
        <f>#REF!</f>
        <v>#REF!</v>
      </c>
      <c r="Y34" s="6" t="e">
        <f>#REF!</f>
        <v>#REF!</v>
      </c>
      <c r="Z34" s="6" t="e">
        <f>#REF!</f>
        <v>#REF!</v>
      </c>
      <c r="AA34" s="6" t="e">
        <f>#REF!</f>
        <v>#REF!</v>
      </c>
      <c r="AB34" s="6" t="e">
        <f>#REF!</f>
        <v>#REF!</v>
      </c>
      <c r="AC34" s="6" t="e">
        <f>#REF!</f>
        <v>#REF!</v>
      </c>
      <c r="AD34" s="6" t="e">
        <f>#REF!</f>
        <v>#REF!</v>
      </c>
      <c r="AE34" s="6" t="e">
        <f>#REF!</f>
        <v>#REF!</v>
      </c>
      <c r="AF34" s="6" t="e">
        <f>#REF!</f>
        <v>#REF!</v>
      </c>
      <c r="AG34" s="6" t="e">
        <f>#REF!</f>
        <v>#REF!</v>
      </c>
      <c r="AH34" s="6" t="e">
        <f>#REF!</f>
        <v>#REF!</v>
      </c>
      <c r="AI34" s="6" t="e">
        <f>#REF!</f>
        <v>#REF!</v>
      </c>
      <c r="AJ34" s="6" t="e">
        <f>#REF!</f>
        <v>#REF!</v>
      </c>
      <c r="AK34" s="6" t="e">
        <f>#REF!</f>
        <v>#REF!</v>
      </c>
      <c r="AL34" s="6" t="e">
        <f>#REF!</f>
        <v>#REF!</v>
      </c>
      <c r="AM34" s="6" t="e">
        <f>#REF!</f>
        <v>#REF!</v>
      </c>
      <c r="AN34" s="6" t="e">
        <f>#REF!</f>
        <v>#REF!</v>
      </c>
      <c r="AO34" s="6" t="e">
        <f>#REF!</f>
        <v>#REF!</v>
      </c>
      <c r="AP34" s="6" t="e">
        <f>#REF!</f>
        <v>#REF!</v>
      </c>
      <c r="AQ34" s="6" t="e">
        <f>#REF!</f>
        <v>#REF!</v>
      </c>
      <c r="AR34" s="6" t="e">
        <f>#REF!</f>
        <v>#REF!</v>
      </c>
      <c r="AS34" s="6" t="e">
        <f>#REF!</f>
        <v>#REF!</v>
      </c>
      <c r="AT34" s="6" t="e">
        <f>#REF!</f>
        <v>#REF!</v>
      </c>
      <c r="AU34" s="6" t="e">
        <f>#REF!</f>
        <v>#REF!</v>
      </c>
      <c r="AV34" s="6" t="e">
        <f>#REF!</f>
        <v>#REF!</v>
      </c>
      <c r="AW34" s="6" t="e">
        <f>#REF!</f>
        <v>#REF!</v>
      </c>
      <c r="AX34" s="6" t="e">
        <f>#REF!</f>
        <v>#REF!</v>
      </c>
      <c r="AY34" s="6" t="e">
        <f>#REF!</f>
        <v>#REF!</v>
      </c>
      <c r="AZ34" s="6" t="e">
        <f>#REF!</f>
        <v>#REF!</v>
      </c>
      <c r="BA34" s="6" t="e">
        <f>#REF!</f>
        <v>#REF!</v>
      </c>
      <c r="BB34" s="6" t="e">
        <f>#REF!</f>
        <v>#REF!</v>
      </c>
      <c r="BC34" s="6" t="e">
        <f>#REF!</f>
        <v>#REF!</v>
      </c>
      <c r="BD34" s="6" t="e">
        <f>#REF!</f>
        <v>#REF!</v>
      </c>
      <c r="BE34" s="6" t="e">
        <f>#REF!</f>
        <v>#REF!</v>
      </c>
      <c r="BF34" s="6" t="e">
        <f>#REF!</f>
        <v>#REF!</v>
      </c>
      <c r="BG34" s="6" t="e">
        <f>#REF!</f>
        <v>#REF!</v>
      </c>
      <c r="BH34" s="6" t="e">
        <f>#REF!</f>
        <v>#REF!</v>
      </c>
      <c r="BI34" s="6" t="e">
        <f>#REF!</f>
        <v>#REF!</v>
      </c>
      <c r="BJ34" s="6" t="e">
        <f>#REF!</f>
        <v>#REF!</v>
      </c>
      <c r="BK34" s="6" t="e">
        <f>#REF!</f>
        <v>#REF!</v>
      </c>
      <c r="BL34" s="6" t="e">
        <f>#REF!</f>
        <v>#REF!</v>
      </c>
      <c r="BM34" s="6" t="e">
        <f>#REF!</f>
        <v>#REF!</v>
      </c>
    </row>
    <row r="35" spans="1:65">
      <c r="A35" s="6" t="e">
        <f>#REF!</f>
        <v>#REF!</v>
      </c>
      <c r="B35" s="6" t="e">
        <f>#REF!</f>
        <v>#REF!</v>
      </c>
      <c r="C35" s="6" t="e">
        <f>#REF!</f>
        <v>#REF!</v>
      </c>
      <c r="D35" s="6" t="e">
        <f>#REF!</f>
        <v>#REF!</v>
      </c>
      <c r="E35" s="6" t="e">
        <f>#REF!</f>
        <v>#REF!</v>
      </c>
      <c r="F35" s="6" t="e">
        <f>#REF!</f>
        <v>#REF!</v>
      </c>
      <c r="G35" s="6" t="e">
        <f>#REF!</f>
        <v>#REF!</v>
      </c>
      <c r="H35" s="6" t="e">
        <f>#REF!</f>
        <v>#REF!</v>
      </c>
      <c r="I35" s="6" t="e">
        <f>#REF!</f>
        <v>#REF!</v>
      </c>
      <c r="J35" s="6" t="e">
        <f>#REF!</f>
        <v>#REF!</v>
      </c>
      <c r="K35" s="6" t="e">
        <f>#REF!</f>
        <v>#REF!</v>
      </c>
      <c r="L35" s="6" t="e">
        <f>#REF!</f>
        <v>#REF!</v>
      </c>
      <c r="M35" s="6" t="e">
        <f>#REF!</f>
        <v>#REF!</v>
      </c>
      <c r="N35" s="6" t="e">
        <f>#REF!</f>
        <v>#REF!</v>
      </c>
      <c r="O35" s="6" t="e">
        <f>#REF!</f>
        <v>#REF!</v>
      </c>
      <c r="P35" s="6" t="e">
        <f>#REF!</f>
        <v>#REF!</v>
      </c>
      <c r="Q35" s="6" t="e">
        <f>#REF!</f>
        <v>#REF!</v>
      </c>
      <c r="R35" s="6" t="e">
        <f>#REF!</f>
        <v>#REF!</v>
      </c>
      <c r="S35" s="6" t="e">
        <f>#REF!</f>
        <v>#REF!</v>
      </c>
      <c r="T35" s="6" t="e">
        <f>#REF!</f>
        <v>#REF!</v>
      </c>
      <c r="U35" s="6" t="e">
        <f>#REF!</f>
        <v>#REF!</v>
      </c>
      <c r="V35" s="6" t="e">
        <f>#REF!</f>
        <v>#REF!</v>
      </c>
      <c r="W35" s="6" t="e">
        <f>#REF!</f>
        <v>#REF!</v>
      </c>
      <c r="X35" s="6" t="e">
        <f>#REF!</f>
        <v>#REF!</v>
      </c>
      <c r="Y35" s="6" t="e">
        <f>#REF!</f>
        <v>#REF!</v>
      </c>
      <c r="Z35" s="6" t="e">
        <f>#REF!</f>
        <v>#REF!</v>
      </c>
      <c r="AA35" s="6" t="e">
        <f>#REF!</f>
        <v>#REF!</v>
      </c>
      <c r="AB35" s="6" t="e">
        <f>#REF!</f>
        <v>#REF!</v>
      </c>
      <c r="AC35" s="6" t="e">
        <f>#REF!</f>
        <v>#REF!</v>
      </c>
      <c r="AD35" s="6" t="e">
        <f>#REF!</f>
        <v>#REF!</v>
      </c>
      <c r="AE35" s="6" t="e">
        <f>#REF!</f>
        <v>#REF!</v>
      </c>
      <c r="AF35" s="6" t="e">
        <f>#REF!</f>
        <v>#REF!</v>
      </c>
      <c r="AG35" s="6" t="e">
        <f>#REF!</f>
        <v>#REF!</v>
      </c>
      <c r="AH35" s="6" t="e">
        <f>#REF!</f>
        <v>#REF!</v>
      </c>
      <c r="AI35" s="6" t="e">
        <f>#REF!</f>
        <v>#REF!</v>
      </c>
      <c r="AJ35" s="6" t="e">
        <f>#REF!</f>
        <v>#REF!</v>
      </c>
      <c r="AK35" s="6" t="e">
        <f>#REF!</f>
        <v>#REF!</v>
      </c>
      <c r="AL35" s="6" t="e">
        <f>#REF!</f>
        <v>#REF!</v>
      </c>
      <c r="AM35" s="6" t="e">
        <f>#REF!</f>
        <v>#REF!</v>
      </c>
      <c r="AN35" s="6" t="e">
        <f>#REF!</f>
        <v>#REF!</v>
      </c>
      <c r="AO35" s="6" t="e">
        <f>#REF!</f>
        <v>#REF!</v>
      </c>
      <c r="AP35" s="6" t="e">
        <f>#REF!</f>
        <v>#REF!</v>
      </c>
      <c r="AQ35" s="6" t="e">
        <f>#REF!</f>
        <v>#REF!</v>
      </c>
      <c r="AR35" s="6" t="e">
        <f>#REF!</f>
        <v>#REF!</v>
      </c>
      <c r="AS35" s="6" t="e">
        <f>#REF!</f>
        <v>#REF!</v>
      </c>
      <c r="AT35" s="6" t="e">
        <f>#REF!</f>
        <v>#REF!</v>
      </c>
      <c r="AU35" s="6" t="e">
        <f>#REF!</f>
        <v>#REF!</v>
      </c>
      <c r="AV35" s="6" t="e">
        <f>#REF!</f>
        <v>#REF!</v>
      </c>
      <c r="AW35" s="6" t="e">
        <f>#REF!</f>
        <v>#REF!</v>
      </c>
      <c r="AX35" s="6" t="e">
        <f>#REF!</f>
        <v>#REF!</v>
      </c>
      <c r="AY35" s="6" t="e">
        <f>#REF!</f>
        <v>#REF!</v>
      </c>
      <c r="AZ35" s="6" t="e">
        <f>#REF!</f>
        <v>#REF!</v>
      </c>
      <c r="BA35" s="6" t="e">
        <f>#REF!</f>
        <v>#REF!</v>
      </c>
      <c r="BB35" s="6" t="e">
        <f>#REF!</f>
        <v>#REF!</v>
      </c>
      <c r="BC35" s="6" t="e">
        <f>#REF!</f>
        <v>#REF!</v>
      </c>
      <c r="BD35" s="6" t="e">
        <f>#REF!</f>
        <v>#REF!</v>
      </c>
      <c r="BE35" s="6" t="e">
        <f>#REF!</f>
        <v>#REF!</v>
      </c>
      <c r="BF35" s="6" t="e">
        <f>#REF!</f>
        <v>#REF!</v>
      </c>
      <c r="BG35" s="6" t="e">
        <f>#REF!</f>
        <v>#REF!</v>
      </c>
      <c r="BH35" s="6" t="e">
        <f>#REF!</f>
        <v>#REF!</v>
      </c>
      <c r="BI35" s="6" t="e">
        <f>#REF!</f>
        <v>#REF!</v>
      </c>
      <c r="BJ35" s="6" t="e">
        <f>#REF!</f>
        <v>#REF!</v>
      </c>
      <c r="BK35" s="6" t="e">
        <f>#REF!</f>
        <v>#REF!</v>
      </c>
      <c r="BL35" s="6" t="e">
        <f>#REF!</f>
        <v>#REF!</v>
      </c>
      <c r="BM35" s="6" t="e">
        <f>#REF!</f>
        <v>#REF!</v>
      </c>
    </row>
    <row r="36" spans="1:65">
      <c r="A36" s="6" t="e">
        <f>#REF!</f>
        <v>#REF!</v>
      </c>
      <c r="B36" s="6" t="e">
        <f>#REF!</f>
        <v>#REF!</v>
      </c>
      <c r="C36" s="6" t="e">
        <f>#REF!</f>
        <v>#REF!</v>
      </c>
      <c r="D36" s="6" t="e">
        <f>#REF!</f>
        <v>#REF!</v>
      </c>
      <c r="E36" s="6" t="e">
        <f>#REF!</f>
        <v>#REF!</v>
      </c>
      <c r="F36" s="6" t="e">
        <f>#REF!</f>
        <v>#REF!</v>
      </c>
      <c r="G36" s="6" t="e">
        <f>#REF!</f>
        <v>#REF!</v>
      </c>
      <c r="H36" s="6" t="e">
        <f>#REF!</f>
        <v>#REF!</v>
      </c>
      <c r="I36" s="6" t="e">
        <f>#REF!</f>
        <v>#REF!</v>
      </c>
      <c r="J36" s="6" t="e">
        <f>#REF!</f>
        <v>#REF!</v>
      </c>
      <c r="K36" s="6" t="e">
        <f>#REF!</f>
        <v>#REF!</v>
      </c>
      <c r="L36" s="6" t="e">
        <f>#REF!</f>
        <v>#REF!</v>
      </c>
      <c r="M36" s="6" t="e">
        <f>#REF!</f>
        <v>#REF!</v>
      </c>
      <c r="N36" s="6" t="e">
        <f>#REF!</f>
        <v>#REF!</v>
      </c>
      <c r="O36" s="6" t="e">
        <f>#REF!</f>
        <v>#REF!</v>
      </c>
      <c r="P36" s="6" t="e">
        <f>#REF!</f>
        <v>#REF!</v>
      </c>
      <c r="Q36" s="6" t="e">
        <f>#REF!</f>
        <v>#REF!</v>
      </c>
      <c r="R36" s="6" t="e">
        <f>#REF!</f>
        <v>#REF!</v>
      </c>
      <c r="S36" s="6" t="e">
        <f>#REF!</f>
        <v>#REF!</v>
      </c>
      <c r="T36" s="6" t="e">
        <f>#REF!</f>
        <v>#REF!</v>
      </c>
      <c r="U36" s="6" t="e">
        <f>#REF!</f>
        <v>#REF!</v>
      </c>
      <c r="V36" s="6" t="e">
        <f>#REF!</f>
        <v>#REF!</v>
      </c>
      <c r="W36" s="6" t="e">
        <f>#REF!</f>
        <v>#REF!</v>
      </c>
      <c r="X36" s="6" t="e">
        <f>#REF!</f>
        <v>#REF!</v>
      </c>
      <c r="Y36" s="6" t="e">
        <f>#REF!</f>
        <v>#REF!</v>
      </c>
      <c r="Z36" s="6" t="e">
        <f>#REF!</f>
        <v>#REF!</v>
      </c>
      <c r="AA36" s="6" t="e">
        <f>#REF!</f>
        <v>#REF!</v>
      </c>
      <c r="AB36" s="6" t="e">
        <f>#REF!</f>
        <v>#REF!</v>
      </c>
      <c r="AC36" s="6" t="e">
        <f>#REF!</f>
        <v>#REF!</v>
      </c>
      <c r="AD36" s="6" t="e">
        <f>#REF!</f>
        <v>#REF!</v>
      </c>
      <c r="AE36" s="6" t="e">
        <f>#REF!</f>
        <v>#REF!</v>
      </c>
      <c r="AF36" s="6" t="e">
        <f>#REF!</f>
        <v>#REF!</v>
      </c>
      <c r="AG36" s="6" t="e">
        <f>#REF!</f>
        <v>#REF!</v>
      </c>
      <c r="AH36" s="6" t="e">
        <f>#REF!</f>
        <v>#REF!</v>
      </c>
      <c r="AI36" s="6" t="e">
        <f>#REF!</f>
        <v>#REF!</v>
      </c>
      <c r="AJ36" s="6" t="e">
        <f>#REF!</f>
        <v>#REF!</v>
      </c>
      <c r="AK36" s="6" t="e">
        <f>#REF!</f>
        <v>#REF!</v>
      </c>
      <c r="AL36" s="6" t="e">
        <f>#REF!</f>
        <v>#REF!</v>
      </c>
      <c r="AM36" s="6" t="e">
        <f>#REF!</f>
        <v>#REF!</v>
      </c>
      <c r="AN36" s="6" t="e">
        <f>#REF!</f>
        <v>#REF!</v>
      </c>
      <c r="AO36" s="6" t="e">
        <f>#REF!</f>
        <v>#REF!</v>
      </c>
      <c r="AP36" s="6" t="e">
        <f>#REF!</f>
        <v>#REF!</v>
      </c>
      <c r="AQ36" s="6" t="e">
        <f>#REF!</f>
        <v>#REF!</v>
      </c>
      <c r="AR36" s="6" t="e">
        <f>#REF!</f>
        <v>#REF!</v>
      </c>
      <c r="AS36" s="6" t="e">
        <f>#REF!</f>
        <v>#REF!</v>
      </c>
      <c r="AT36" s="6" t="e">
        <f>#REF!</f>
        <v>#REF!</v>
      </c>
      <c r="AU36" s="6" t="e">
        <f>#REF!</f>
        <v>#REF!</v>
      </c>
      <c r="AV36" s="6" t="e">
        <f>#REF!</f>
        <v>#REF!</v>
      </c>
      <c r="AW36" s="6" t="e">
        <f>#REF!</f>
        <v>#REF!</v>
      </c>
      <c r="AX36" s="6" t="e">
        <f>#REF!</f>
        <v>#REF!</v>
      </c>
      <c r="AY36" s="6" t="e">
        <f>#REF!</f>
        <v>#REF!</v>
      </c>
      <c r="AZ36" s="6" t="e">
        <f>#REF!</f>
        <v>#REF!</v>
      </c>
      <c r="BA36" s="6" t="e">
        <f>#REF!</f>
        <v>#REF!</v>
      </c>
      <c r="BB36" s="6" t="e">
        <f>#REF!</f>
        <v>#REF!</v>
      </c>
      <c r="BC36" s="6" t="e">
        <f>#REF!</f>
        <v>#REF!</v>
      </c>
      <c r="BD36" s="6" t="e">
        <f>#REF!</f>
        <v>#REF!</v>
      </c>
      <c r="BE36" s="6" t="e">
        <f>#REF!</f>
        <v>#REF!</v>
      </c>
      <c r="BF36" s="6" t="e">
        <f>#REF!</f>
        <v>#REF!</v>
      </c>
      <c r="BG36" s="6" t="e">
        <f>#REF!</f>
        <v>#REF!</v>
      </c>
      <c r="BH36" s="6" t="e">
        <f>#REF!</f>
        <v>#REF!</v>
      </c>
      <c r="BI36" s="6" t="e">
        <f>#REF!</f>
        <v>#REF!</v>
      </c>
      <c r="BJ36" s="6" t="e">
        <f>#REF!</f>
        <v>#REF!</v>
      </c>
      <c r="BK36" s="6" t="e">
        <f>#REF!</f>
        <v>#REF!</v>
      </c>
      <c r="BL36" s="6" t="e">
        <f>#REF!</f>
        <v>#REF!</v>
      </c>
      <c r="BM36" s="6" t="e">
        <f>#REF!</f>
        <v>#REF!</v>
      </c>
    </row>
    <row r="37" spans="1:65">
      <c r="A37" s="6" t="e">
        <f>#REF!</f>
        <v>#REF!</v>
      </c>
      <c r="B37" s="6" t="e">
        <f>#REF!</f>
        <v>#REF!</v>
      </c>
      <c r="C37" s="6" t="e">
        <f>#REF!</f>
        <v>#REF!</v>
      </c>
      <c r="D37" s="6" t="e">
        <f>#REF!</f>
        <v>#REF!</v>
      </c>
      <c r="E37" s="6" t="e">
        <f>#REF!</f>
        <v>#REF!</v>
      </c>
      <c r="F37" s="6" t="e">
        <f>#REF!</f>
        <v>#REF!</v>
      </c>
      <c r="G37" s="6" t="e">
        <f>#REF!</f>
        <v>#REF!</v>
      </c>
      <c r="H37" s="6" t="e">
        <f>#REF!</f>
        <v>#REF!</v>
      </c>
      <c r="I37" s="6" t="e">
        <f>#REF!</f>
        <v>#REF!</v>
      </c>
      <c r="J37" s="6" t="e">
        <f>#REF!</f>
        <v>#REF!</v>
      </c>
      <c r="K37" s="6" t="e">
        <f>#REF!</f>
        <v>#REF!</v>
      </c>
      <c r="L37" s="6" t="e">
        <f>#REF!</f>
        <v>#REF!</v>
      </c>
      <c r="M37" s="6" t="e">
        <f>#REF!</f>
        <v>#REF!</v>
      </c>
      <c r="N37" s="6" t="e">
        <f>#REF!</f>
        <v>#REF!</v>
      </c>
      <c r="O37" s="6" t="e">
        <f>#REF!</f>
        <v>#REF!</v>
      </c>
      <c r="P37" s="6" t="e">
        <f>#REF!</f>
        <v>#REF!</v>
      </c>
      <c r="Q37" s="6" t="e">
        <f>#REF!</f>
        <v>#REF!</v>
      </c>
      <c r="R37" s="6" t="e">
        <f>#REF!</f>
        <v>#REF!</v>
      </c>
      <c r="S37" s="6" t="e">
        <f>#REF!</f>
        <v>#REF!</v>
      </c>
      <c r="T37" s="6" t="e">
        <f>#REF!</f>
        <v>#REF!</v>
      </c>
      <c r="U37" s="6" t="e">
        <f>#REF!</f>
        <v>#REF!</v>
      </c>
      <c r="V37" s="6" t="e">
        <f>#REF!</f>
        <v>#REF!</v>
      </c>
      <c r="W37" s="6" t="e">
        <f>#REF!</f>
        <v>#REF!</v>
      </c>
      <c r="X37" s="6" t="e">
        <f>#REF!</f>
        <v>#REF!</v>
      </c>
      <c r="Y37" s="6" t="e">
        <f>#REF!</f>
        <v>#REF!</v>
      </c>
      <c r="Z37" s="6" t="e">
        <f>#REF!</f>
        <v>#REF!</v>
      </c>
      <c r="AA37" s="6" t="e">
        <f>#REF!</f>
        <v>#REF!</v>
      </c>
      <c r="AB37" s="6" t="e">
        <f>#REF!</f>
        <v>#REF!</v>
      </c>
      <c r="AC37" s="6" t="e">
        <f>#REF!</f>
        <v>#REF!</v>
      </c>
      <c r="AD37" s="6" t="e">
        <f>#REF!</f>
        <v>#REF!</v>
      </c>
      <c r="AE37" s="6" t="e">
        <f>#REF!</f>
        <v>#REF!</v>
      </c>
      <c r="AF37" s="6" t="e">
        <f>#REF!</f>
        <v>#REF!</v>
      </c>
      <c r="AG37" s="6" t="e">
        <f>#REF!</f>
        <v>#REF!</v>
      </c>
      <c r="AH37" s="6" t="e">
        <f>#REF!</f>
        <v>#REF!</v>
      </c>
      <c r="AI37" s="6" t="e">
        <f>#REF!</f>
        <v>#REF!</v>
      </c>
      <c r="AJ37" s="6" t="e">
        <f>#REF!</f>
        <v>#REF!</v>
      </c>
      <c r="AK37" s="6" t="e">
        <f>#REF!</f>
        <v>#REF!</v>
      </c>
      <c r="AL37" s="6" t="e">
        <f>#REF!</f>
        <v>#REF!</v>
      </c>
      <c r="AM37" s="6" t="e">
        <f>#REF!</f>
        <v>#REF!</v>
      </c>
      <c r="AN37" s="6" t="e">
        <f>#REF!</f>
        <v>#REF!</v>
      </c>
      <c r="AO37" s="6" t="e">
        <f>#REF!</f>
        <v>#REF!</v>
      </c>
      <c r="AP37" s="6" t="e">
        <f>#REF!</f>
        <v>#REF!</v>
      </c>
      <c r="AQ37" s="6" t="e">
        <f>#REF!</f>
        <v>#REF!</v>
      </c>
      <c r="AR37" s="6" t="e">
        <f>#REF!</f>
        <v>#REF!</v>
      </c>
      <c r="AS37" s="6" t="e">
        <f>#REF!</f>
        <v>#REF!</v>
      </c>
      <c r="AT37" s="6" t="e">
        <f>#REF!</f>
        <v>#REF!</v>
      </c>
      <c r="AU37" s="6" t="e">
        <f>#REF!</f>
        <v>#REF!</v>
      </c>
      <c r="AV37" s="6" t="e">
        <f>#REF!</f>
        <v>#REF!</v>
      </c>
      <c r="AW37" s="6" t="e">
        <f>#REF!</f>
        <v>#REF!</v>
      </c>
      <c r="AX37" s="6" t="e">
        <f>#REF!</f>
        <v>#REF!</v>
      </c>
      <c r="AY37" s="6" t="e">
        <f>#REF!</f>
        <v>#REF!</v>
      </c>
      <c r="AZ37" s="6" t="e">
        <f>#REF!</f>
        <v>#REF!</v>
      </c>
      <c r="BA37" s="6" t="e">
        <f>#REF!</f>
        <v>#REF!</v>
      </c>
      <c r="BB37" s="6" t="e">
        <f>#REF!</f>
        <v>#REF!</v>
      </c>
      <c r="BC37" s="6" t="e">
        <f>#REF!</f>
        <v>#REF!</v>
      </c>
      <c r="BD37" s="6" t="e">
        <f>#REF!</f>
        <v>#REF!</v>
      </c>
      <c r="BE37" s="6" t="e">
        <f>#REF!</f>
        <v>#REF!</v>
      </c>
      <c r="BF37" s="6" t="e">
        <f>#REF!</f>
        <v>#REF!</v>
      </c>
      <c r="BG37" s="6" t="e">
        <f>#REF!</f>
        <v>#REF!</v>
      </c>
      <c r="BH37" s="6" t="e">
        <f>#REF!</f>
        <v>#REF!</v>
      </c>
      <c r="BI37" s="6" t="e">
        <f>#REF!</f>
        <v>#REF!</v>
      </c>
      <c r="BJ37" s="6" t="e">
        <f>#REF!</f>
        <v>#REF!</v>
      </c>
      <c r="BK37" s="6" t="e">
        <f>#REF!</f>
        <v>#REF!</v>
      </c>
      <c r="BL37" s="6" t="e">
        <f>#REF!</f>
        <v>#REF!</v>
      </c>
      <c r="BM37" s="6" t="e">
        <f>#REF!</f>
        <v>#REF!</v>
      </c>
    </row>
    <row r="38" spans="1:65">
      <c r="A38" s="6" t="e">
        <f>#REF!</f>
        <v>#REF!</v>
      </c>
      <c r="B38" s="6" t="e">
        <f>#REF!</f>
        <v>#REF!</v>
      </c>
      <c r="C38" s="6" t="e">
        <f>#REF!</f>
        <v>#REF!</v>
      </c>
      <c r="D38" s="6" t="e">
        <f>#REF!</f>
        <v>#REF!</v>
      </c>
      <c r="E38" s="6" t="e">
        <f>#REF!</f>
        <v>#REF!</v>
      </c>
      <c r="F38" s="6" t="e">
        <f>#REF!</f>
        <v>#REF!</v>
      </c>
      <c r="G38" s="6" t="e">
        <f>#REF!</f>
        <v>#REF!</v>
      </c>
      <c r="H38" s="6" t="e">
        <f>#REF!</f>
        <v>#REF!</v>
      </c>
      <c r="I38" s="6" t="e">
        <f>#REF!</f>
        <v>#REF!</v>
      </c>
      <c r="J38" s="6" t="e">
        <f>#REF!</f>
        <v>#REF!</v>
      </c>
      <c r="K38" s="6" t="e">
        <f>#REF!</f>
        <v>#REF!</v>
      </c>
      <c r="L38" s="6" t="e">
        <f>#REF!</f>
        <v>#REF!</v>
      </c>
      <c r="M38" s="6" t="e">
        <f>#REF!</f>
        <v>#REF!</v>
      </c>
      <c r="N38" s="6" t="e">
        <f>#REF!</f>
        <v>#REF!</v>
      </c>
      <c r="O38" s="6" t="e">
        <f>#REF!</f>
        <v>#REF!</v>
      </c>
      <c r="P38" s="6" t="e">
        <f>#REF!</f>
        <v>#REF!</v>
      </c>
      <c r="Q38" s="6" t="e">
        <f>#REF!</f>
        <v>#REF!</v>
      </c>
      <c r="R38" s="6" t="e">
        <f>#REF!</f>
        <v>#REF!</v>
      </c>
      <c r="S38" s="6" t="e">
        <f>#REF!</f>
        <v>#REF!</v>
      </c>
      <c r="T38" s="6" t="e">
        <f>#REF!</f>
        <v>#REF!</v>
      </c>
      <c r="U38" s="6" t="e">
        <f>#REF!</f>
        <v>#REF!</v>
      </c>
      <c r="V38" s="6" t="e">
        <f>#REF!</f>
        <v>#REF!</v>
      </c>
      <c r="W38" s="6" t="e">
        <f>#REF!</f>
        <v>#REF!</v>
      </c>
      <c r="X38" s="6" t="e">
        <f>#REF!</f>
        <v>#REF!</v>
      </c>
      <c r="Y38" s="6" t="e">
        <f>#REF!</f>
        <v>#REF!</v>
      </c>
      <c r="Z38" s="6" t="e">
        <f>#REF!</f>
        <v>#REF!</v>
      </c>
      <c r="AA38" s="6" t="e">
        <f>#REF!</f>
        <v>#REF!</v>
      </c>
      <c r="AB38" s="6" t="e">
        <f>#REF!</f>
        <v>#REF!</v>
      </c>
      <c r="AC38" s="6" t="e">
        <f>#REF!</f>
        <v>#REF!</v>
      </c>
      <c r="AD38" s="6" t="e">
        <f>#REF!</f>
        <v>#REF!</v>
      </c>
      <c r="AE38" s="6" t="e">
        <f>#REF!</f>
        <v>#REF!</v>
      </c>
      <c r="AF38" s="6" t="e">
        <f>#REF!</f>
        <v>#REF!</v>
      </c>
      <c r="AG38" s="6" t="e">
        <f>#REF!</f>
        <v>#REF!</v>
      </c>
      <c r="AH38" s="6" t="e">
        <f>#REF!</f>
        <v>#REF!</v>
      </c>
      <c r="AI38" s="6" t="e">
        <f>#REF!</f>
        <v>#REF!</v>
      </c>
      <c r="AJ38" s="6" t="e">
        <f>#REF!</f>
        <v>#REF!</v>
      </c>
      <c r="AK38" s="6" t="e">
        <f>#REF!</f>
        <v>#REF!</v>
      </c>
      <c r="AL38" s="6" t="e">
        <f>#REF!</f>
        <v>#REF!</v>
      </c>
      <c r="AM38" s="6" t="e">
        <f>#REF!</f>
        <v>#REF!</v>
      </c>
      <c r="AN38" s="6" t="e">
        <f>#REF!</f>
        <v>#REF!</v>
      </c>
      <c r="AO38" s="6" t="e">
        <f>#REF!</f>
        <v>#REF!</v>
      </c>
      <c r="AP38" s="6" t="e">
        <f>#REF!</f>
        <v>#REF!</v>
      </c>
      <c r="AQ38" s="6" t="e">
        <f>#REF!</f>
        <v>#REF!</v>
      </c>
      <c r="AR38" s="6" t="e">
        <f>#REF!</f>
        <v>#REF!</v>
      </c>
      <c r="AS38" s="6" t="e">
        <f>#REF!</f>
        <v>#REF!</v>
      </c>
      <c r="AT38" s="6" t="e">
        <f>#REF!</f>
        <v>#REF!</v>
      </c>
      <c r="AU38" s="6" t="e">
        <f>#REF!</f>
        <v>#REF!</v>
      </c>
      <c r="AV38" s="6" t="e">
        <f>#REF!</f>
        <v>#REF!</v>
      </c>
      <c r="AW38" s="6" t="e">
        <f>#REF!</f>
        <v>#REF!</v>
      </c>
      <c r="AX38" s="6" t="e">
        <f>#REF!</f>
        <v>#REF!</v>
      </c>
      <c r="AY38" s="6" t="e">
        <f>#REF!</f>
        <v>#REF!</v>
      </c>
      <c r="AZ38" s="6" t="e">
        <f>#REF!</f>
        <v>#REF!</v>
      </c>
      <c r="BA38" s="6" t="e">
        <f>#REF!</f>
        <v>#REF!</v>
      </c>
      <c r="BB38" s="6" t="e">
        <f>#REF!</f>
        <v>#REF!</v>
      </c>
      <c r="BC38" s="6" t="e">
        <f>#REF!</f>
        <v>#REF!</v>
      </c>
      <c r="BD38" s="6" t="e">
        <f>#REF!</f>
        <v>#REF!</v>
      </c>
      <c r="BE38" s="6" t="e">
        <f>#REF!</f>
        <v>#REF!</v>
      </c>
      <c r="BF38" s="6" t="e">
        <f>#REF!</f>
        <v>#REF!</v>
      </c>
      <c r="BG38" s="6" t="e">
        <f>#REF!</f>
        <v>#REF!</v>
      </c>
      <c r="BH38" s="6" t="e">
        <f>#REF!</f>
        <v>#REF!</v>
      </c>
      <c r="BI38" s="6" t="e">
        <f>#REF!</f>
        <v>#REF!</v>
      </c>
      <c r="BJ38" s="6" t="e">
        <f>#REF!</f>
        <v>#REF!</v>
      </c>
      <c r="BK38" s="6" t="e">
        <f>#REF!</f>
        <v>#REF!</v>
      </c>
      <c r="BL38" s="6" t="e">
        <f>#REF!</f>
        <v>#REF!</v>
      </c>
      <c r="BM38" s="6" t="e">
        <f>#REF!</f>
        <v>#REF!</v>
      </c>
    </row>
    <row r="39" spans="1:65">
      <c r="A39" s="6" t="e">
        <f>#REF!</f>
        <v>#REF!</v>
      </c>
      <c r="B39" s="6" t="e">
        <f>#REF!</f>
        <v>#REF!</v>
      </c>
      <c r="C39" s="6" t="e">
        <f>#REF!</f>
        <v>#REF!</v>
      </c>
      <c r="D39" s="6" t="e">
        <f>#REF!</f>
        <v>#REF!</v>
      </c>
      <c r="E39" s="6" t="e">
        <f>#REF!</f>
        <v>#REF!</v>
      </c>
      <c r="F39" s="6" t="e">
        <f>#REF!</f>
        <v>#REF!</v>
      </c>
      <c r="G39" s="6" t="e">
        <f>#REF!</f>
        <v>#REF!</v>
      </c>
      <c r="H39" s="6" t="e">
        <f>#REF!</f>
        <v>#REF!</v>
      </c>
      <c r="I39" s="6" t="e">
        <f>#REF!</f>
        <v>#REF!</v>
      </c>
      <c r="J39" s="6" t="e">
        <f>#REF!</f>
        <v>#REF!</v>
      </c>
      <c r="K39" s="6" t="e">
        <f>#REF!</f>
        <v>#REF!</v>
      </c>
      <c r="L39" s="6" t="e">
        <f>#REF!</f>
        <v>#REF!</v>
      </c>
      <c r="M39" s="6" t="e">
        <f>#REF!</f>
        <v>#REF!</v>
      </c>
      <c r="N39" s="6" t="e">
        <f>#REF!</f>
        <v>#REF!</v>
      </c>
      <c r="O39" s="6" t="e">
        <f>#REF!</f>
        <v>#REF!</v>
      </c>
      <c r="P39" s="6" t="e">
        <f>#REF!</f>
        <v>#REF!</v>
      </c>
      <c r="Q39" s="6" t="e">
        <f>#REF!</f>
        <v>#REF!</v>
      </c>
      <c r="R39" s="6" t="e">
        <f>#REF!</f>
        <v>#REF!</v>
      </c>
      <c r="S39" s="6" t="e">
        <f>#REF!</f>
        <v>#REF!</v>
      </c>
      <c r="T39" s="6" t="e">
        <f>#REF!</f>
        <v>#REF!</v>
      </c>
      <c r="U39" s="6" t="e">
        <f>#REF!</f>
        <v>#REF!</v>
      </c>
      <c r="V39" s="6" t="e">
        <f>#REF!</f>
        <v>#REF!</v>
      </c>
      <c r="W39" s="6" t="e">
        <f>#REF!</f>
        <v>#REF!</v>
      </c>
      <c r="X39" s="6" t="e">
        <f>#REF!</f>
        <v>#REF!</v>
      </c>
      <c r="Y39" s="6" t="e">
        <f>#REF!</f>
        <v>#REF!</v>
      </c>
      <c r="Z39" s="6" t="e">
        <f>#REF!</f>
        <v>#REF!</v>
      </c>
      <c r="AA39" s="6" t="e">
        <f>#REF!</f>
        <v>#REF!</v>
      </c>
      <c r="AB39" s="6" t="e">
        <f>#REF!</f>
        <v>#REF!</v>
      </c>
      <c r="AC39" s="6" t="e">
        <f>#REF!</f>
        <v>#REF!</v>
      </c>
      <c r="AD39" s="6" t="e">
        <f>#REF!</f>
        <v>#REF!</v>
      </c>
      <c r="AE39" s="6" t="e">
        <f>#REF!</f>
        <v>#REF!</v>
      </c>
      <c r="AF39" s="6" t="e">
        <f>#REF!</f>
        <v>#REF!</v>
      </c>
      <c r="AG39" s="6" t="e">
        <f>#REF!</f>
        <v>#REF!</v>
      </c>
      <c r="AH39" s="6" t="e">
        <f>#REF!</f>
        <v>#REF!</v>
      </c>
      <c r="AI39" s="6" t="e">
        <f>#REF!</f>
        <v>#REF!</v>
      </c>
      <c r="AJ39" s="6" t="e">
        <f>#REF!</f>
        <v>#REF!</v>
      </c>
      <c r="AK39" s="6" t="e">
        <f>#REF!</f>
        <v>#REF!</v>
      </c>
      <c r="AL39" s="6" t="e">
        <f>#REF!</f>
        <v>#REF!</v>
      </c>
      <c r="AM39" s="6" t="e">
        <f>#REF!</f>
        <v>#REF!</v>
      </c>
      <c r="AN39" s="6" t="e">
        <f>#REF!</f>
        <v>#REF!</v>
      </c>
      <c r="AO39" s="6" t="e">
        <f>#REF!</f>
        <v>#REF!</v>
      </c>
      <c r="AP39" s="6" t="e">
        <f>#REF!</f>
        <v>#REF!</v>
      </c>
      <c r="AQ39" s="6" t="e">
        <f>#REF!</f>
        <v>#REF!</v>
      </c>
      <c r="AR39" s="6" t="e">
        <f>#REF!</f>
        <v>#REF!</v>
      </c>
      <c r="AS39" s="6" t="e">
        <f>#REF!</f>
        <v>#REF!</v>
      </c>
      <c r="AT39" s="6" t="e">
        <f>#REF!</f>
        <v>#REF!</v>
      </c>
      <c r="AU39" s="6" t="e">
        <f>#REF!</f>
        <v>#REF!</v>
      </c>
      <c r="AV39" s="6" t="e">
        <f>#REF!</f>
        <v>#REF!</v>
      </c>
      <c r="AW39" s="6" t="e">
        <f>#REF!</f>
        <v>#REF!</v>
      </c>
      <c r="AX39" s="6" t="e">
        <f>#REF!</f>
        <v>#REF!</v>
      </c>
      <c r="AY39" s="6" t="e">
        <f>#REF!</f>
        <v>#REF!</v>
      </c>
      <c r="AZ39" s="6" t="e">
        <f>#REF!</f>
        <v>#REF!</v>
      </c>
      <c r="BA39" s="6" t="e">
        <f>#REF!</f>
        <v>#REF!</v>
      </c>
      <c r="BB39" s="6" t="e">
        <f>#REF!</f>
        <v>#REF!</v>
      </c>
      <c r="BC39" s="6" t="e">
        <f>#REF!</f>
        <v>#REF!</v>
      </c>
      <c r="BD39" s="6" t="e">
        <f>#REF!</f>
        <v>#REF!</v>
      </c>
      <c r="BE39" s="6" t="e">
        <f>#REF!</f>
        <v>#REF!</v>
      </c>
      <c r="BF39" s="6" t="e">
        <f>#REF!</f>
        <v>#REF!</v>
      </c>
      <c r="BG39" s="6" t="e">
        <f>#REF!</f>
        <v>#REF!</v>
      </c>
      <c r="BH39" s="6" t="e">
        <f>#REF!</f>
        <v>#REF!</v>
      </c>
      <c r="BI39" s="6" t="e">
        <f>#REF!</f>
        <v>#REF!</v>
      </c>
      <c r="BJ39" s="6" t="e">
        <f>#REF!</f>
        <v>#REF!</v>
      </c>
      <c r="BK39" s="6" t="e">
        <f>#REF!</f>
        <v>#REF!</v>
      </c>
      <c r="BL39" s="6" t="e">
        <f>#REF!</f>
        <v>#REF!</v>
      </c>
      <c r="BM39" s="6" t="e">
        <f>#REF!</f>
        <v>#REF!</v>
      </c>
    </row>
    <row r="40" spans="1:65">
      <c r="A40" s="6" t="e">
        <f>#REF!</f>
        <v>#REF!</v>
      </c>
      <c r="B40" s="6" t="e">
        <f>#REF!</f>
        <v>#REF!</v>
      </c>
      <c r="C40" s="6" t="e">
        <f>#REF!</f>
        <v>#REF!</v>
      </c>
      <c r="D40" s="6" t="e">
        <f>#REF!</f>
        <v>#REF!</v>
      </c>
      <c r="E40" s="6" t="e">
        <f>#REF!</f>
        <v>#REF!</v>
      </c>
      <c r="F40" s="6" t="e">
        <f>#REF!</f>
        <v>#REF!</v>
      </c>
      <c r="G40" s="6" t="e">
        <f>#REF!</f>
        <v>#REF!</v>
      </c>
      <c r="H40" s="6" t="e">
        <f>#REF!</f>
        <v>#REF!</v>
      </c>
      <c r="I40" s="6" t="e">
        <f>#REF!</f>
        <v>#REF!</v>
      </c>
      <c r="J40" s="6" t="e">
        <f>#REF!</f>
        <v>#REF!</v>
      </c>
      <c r="K40" s="6" t="e">
        <f>#REF!</f>
        <v>#REF!</v>
      </c>
      <c r="L40" s="6" t="e">
        <f>#REF!</f>
        <v>#REF!</v>
      </c>
      <c r="M40" s="6" t="e">
        <f>#REF!</f>
        <v>#REF!</v>
      </c>
      <c r="N40" s="6" t="e">
        <f>#REF!</f>
        <v>#REF!</v>
      </c>
      <c r="O40" s="6" t="e">
        <f>#REF!</f>
        <v>#REF!</v>
      </c>
      <c r="P40" s="6" t="e">
        <f>#REF!</f>
        <v>#REF!</v>
      </c>
      <c r="Q40" s="6" t="e">
        <f>#REF!</f>
        <v>#REF!</v>
      </c>
      <c r="R40" s="6" t="e">
        <f>#REF!</f>
        <v>#REF!</v>
      </c>
      <c r="S40" s="6" t="e">
        <f>#REF!</f>
        <v>#REF!</v>
      </c>
      <c r="T40" s="6" t="e">
        <f>#REF!</f>
        <v>#REF!</v>
      </c>
      <c r="U40" s="6" t="e">
        <f>#REF!</f>
        <v>#REF!</v>
      </c>
      <c r="V40" s="6" t="e">
        <f>#REF!</f>
        <v>#REF!</v>
      </c>
      <c r="W40" s="6" t="e">
        <f>#REF!</f>
        <v>#REF!</v>
      </c>
      <c r="X40" s="6" t="e">
        <f>#REF!</f>
        <v>#REF!</v>
      </c>
      <c r="Y40" s="6" t="e">
        <f>#REF!</f>
        <v>#REF!</v>
      </c>
      <c r="Z40" s="6" t="e">
        <f>#REF!</f>
        <v>#REF!</v>
      </c>
      <c r="AA40" s="6" t="e">
        <f>#REF!</f>
        <v>#REF!</v>
      </c>
      <c r="AB40" s="6" t="e">
        <f>#REF!</f>
        <v>#REF!</v>
      </c>
      <c r="AC40" s="6" t="e">
        <f>#REF!</f>
        <v>#REF!</v>
      </c>
      <c r="AD40" s="6" t="e">
        <f>#REF!</f>
        <v>#REF!</v>
      </c>
      <c r="AE40" s="6" t="e">
        <f>#REF!</f>
        <v>#REF!</v>
      </c>
      <c r="AF40" s="6" t="e">
        <f>#REF!</f>
        <v>#REF!</v>
      </c>
      <c r="AG40" s="6" t="e">
        <f>#REF!</f>
        <v>#REF!</v>
      </c>
      <c r="AH40" s="6" t="e">
        <f>#REF!</f>
        <v>#REF!</v>
      </c>
      <c r="AI40" s="6" t="e">
        <f>#REF!</f>
        <v>#REF!</v>
      </c>
      <c r="AJ40" s="6" t="e">
        <f>#REF!</f>
        <v>#REF!</v>
      </c>
      <c r="AK40" s="6" t="e">
        <f>#REF!</f>
        <v>#REF!</v>
      </c>
      <c r="AL40" s="6" t="e">
        <f>#REF!</f>
        <v>#REF!</v>
      </c>
      <c r="AM40" s="6" t="e">
        <f>#REF!</f>
        <v>#REF!</v>
      </c>
      <c r="AN40" s="6" t="e">
        <f>#REF!</f>
        <v>#REF!</v>
      </c>
      <c r="AO40" s="6" t="e">
        <f>#REF!</f>
        <v>#REF!</v>
      </c>
      <c r="AP40" s="6" t="e">
        <f>#REF!</f>
        <v>#REF!</v>
      </c>
      <c r="AQ40" s="6" t="e">
        <f>#REF!</f>
        <v>#REF!</v>
      </c>
      <c r="AR40" s="6" t="e">
        <f>#REF!</f>
        <v>#REF!</v>
      </c>
      <c r="AS40" s="6" t="e">
        <f>#REF!</f>
        <v>#REF!</v>
      </c>
      <c r="AT40" s="6" t="e">
        <f>#REF!</f>
        <v>#REF!</v>
      </c>
      <c r="AU40" s="6" t="e">
        <f>#REF!</f>
        <v>#REF!</v>
      </c>
      <c r="AV40" s="6" t="e">
        <f>#REF!</f>
        <v>#REF!</v>
      </c>
      <c r="AW40" s="6" t="e">
        <f>#REF!</f>
        <v>#REF!</v>
      </c>
      <c r="AX40" s="6" t="e">
        <f>#REF!</f>
        <v>#REF!</v>
      </c>
      <c r="AY40" s="6" t="e">
        <f>#REF!</f>
        <v>#REF!</v>
      </c>
      <c r="AZ40" s="6" t="e">
        <f>#REF!</f>
        <v>#REF!</v>
      </c>
      <c r="BA40" s="6" t="e">
        <f>#REF!</f>
        <v>#REF!</v>
      </c>
      <c r="BB40" s="6" t="e">
        <f>#REF!</f>
        <v>#REF!</v>
      </c>
      <c r="BC40" s="6" t="e">
        <f>#REF!</f>
        <v>#REF!</v>
      </c>
      <c r="BD40" s="6" t="e">
        <f>#REF!</f>
        <v>#REF!</v>
      </c>
      <c r="BE40" s="6" t="e">
        <f>#REF!</f>
        <v>#REF!</v>
      </c>
      <c r="BF40" s="6" t="e">
        <f>#REF!</f>
        <v>#REF!</v>
      </c>
      <c r="BG40" s="6" t="e">
        <f>#REF!</f>
        <v>#REF!</v>
      </c>
      <c r="BH40" s="6" t="e">
        <f>#REF!</f>
        <v>#REF!</v>
      </c>
      <c r="BI40" s="6" t="e">
        <f>#REF!</f>
        <v>#REF!</v>
      </c>
      <c r="BJ40" s="6" t="e">
        <f>#REF!</f>
        <v>#REF!</v>
      </c>
      <c r="BK40" s="6" t="e">
        <f>#REF!</f>
        <v>#REF!</v>
      </c>
      <c r="BL40" s="6" t="e">
        <f>#REF!</f>
        <v>#REF!</v>
      </c>
      <c r="BM40" s="6" t="e">
        <f>#REF!</f>
        <v>#REF!</v>
      </c>
    </row>
    <row r="41" spans="1:65">
      <c r="A41" s="6" t="e">
        <f>#REF!</f>
        <v>#REF!</v>
      </c>
      <c r="B41" s="6" t="e">
        <f>#REF!</f>
        <v>#REF!</v>
      </c>
      <c r="C41" s="6" t="e">
        <f>#REF!</f>
        <v>#REF!</v>
      </c>
      <c r="D41" s="6" t="e">
        <f>#REF!</f>
        <v>#REF!</v>
      </c>
      <c r="E41" s="6" t="e">
        <f>#REF!</f>
        <v>#REF!</v>
      </c>
      <c r="F41" s="6" t="e">
        <f>#REF!</f>
        <v>#REF!</v>
      </c>
      <c r="G41" s="6" t="e">
        <f>#REF!</f>
        <v>#REF!</v>
      </c>
      <c r="H41" s="6" t="e">
        <f>#REF!</f>
        <v>#REF!</v>
      </c>
      <c r="I41" s="6" t="e">
        <f>#REF!</f>
        <v>#REF!</v>
      </c>
      <c r="J41" s="6" t="e">
        <f>#REF!</f>
        <v>#REF!</v>
      </c>
      <c r="K41" s="6" t="e">
        <f>#REF!</f>
        <v>#REF!</v>
      </c>
      <c r="L41" s="6" t="e">
        <f>#REF!</f>
        <v>#REF!</v>
      </c>
      <c r="M41" s="6" t="e">
        <f>#REF!</f>
        <v>#REF!</v>
      </c>
      <c r="N41" s="6" t="e">
        <f>#REF!</f>
        <v>#REF!</v>
      </c>
      <c r="O41" s="6" t="e">
        <f>#REF!</f>
        <v>#REF!</v>
      </c>
      <c r="P41" s="6" t="e">
        <f>#REF!</f>
        <v>#REF!</v>
      </c>
      <c r="Q41" s="6" t="e">
        <f>#REF!</f>
        <v>#REF!</v>
      </c>
      <c r="R41" s="6" t="e">
        <f>#REF!</f>
        <v>#REF!</v>
      </c>
      <c r="S41" s="6" t="e">
        <f>#REF!</f>
        <v>#REF!</v>
      </c>
      <c r="T41" s="6" t="e">
        <f>#REF!</f>
        <v>#REF!</v>
      </c>
      <c r="U41" s="6" t="e">
        <f>#REF!</f>
        <v>#REF!</v>
      </c>
      <c r="V41" s="6" t="e">
        <f>#REF!</f>
        <v>#REF!</v>
      </c>
      <c r="W41" s="6" t="e">
        <f>#REF!</f>
        <v>#REF!</v>
      </c>
      <c r="X41" s="6" t="e">
        <f>#REF!</f>
        <v>#REF!</v>
      </c>
      <c r="Y41" s="6" t="e">
        <f>#REF!</f>
        <v>#REF!</v>
      </c>
      <c r="Z41" s="6" t="e">
        <f>#REF!</f>
        <v>#REF!</v>
      </c>
      <c r="AA41" s="6" t="e">
        <f>#REF!</f>
        <v>#REF!</v>
      </c>
      <c r="AB41" s="6" t="e">
        <f>#REF!</f>
        <v>#REF!</v>
      </c>
      <c r="AC41" s="6" t="e">
        <f>#REF!</f>
        <v>#REF!</v>
      </c>
      <c r="AD41" s="6" t="e">
        <f>#REF!</f>
        <v>#REF!</v>
      </c>
      <c r="AE41" s="6" t="e">
        <f>#REF!</f>
        <v>#REF!</v>
      </c>
      <c r="AF41" s="6" t="e">
        <f>#REF!</f>
        <v>#REF!</v>
      </c>
      <c r="AG41" s="6" t="e">
        <f>#REF!</f>
        <v>#REF!</v>
      </c>
      <c r="AH41" s="6" t="e">
        <f>#REF!</f>
        <v>#REF!</v>
      </c>
      <c r="AI41" s="6" t="e">
        <f>#REF!</f>
        <v>#REF!</v>
      </c>
      <c r="AJ41" s="6" t="e">
        <f>#REF!</f>
        <v>#REF!</v>
      </c>
      <c r="AK41" s="6" t="e">
        <f>#REF!</f>
        <v>#REF!</v>
      </c>
      <c r="AL41" s="6" t="e">
        <f>#REF!</f>
        <v>#REF!</v>
      </c>
      <c r="AM41" s="6" t="e">
        <f>#REF!</f>
        <v>#REF!</v>
      </c>
      <c r="AN41" s="6" t="e">
        <f>#REF!</f>
        <v>#REF!</v>
      </c>
      <c r="AO41" s="6" t="e">
        <f>#REF!</f>
        <v>#REF!</v>
      </c>
      <c r="AP41" s="6" t="e">
        <f>#REF!</f>
        <v>#REF!</v>
      </c>
      <c r="AQ41" s="6" t="e">
        <f>#REF!</f>
        <v>#REF!</v>
      </c>
      <c r="AR41" s="6" t="e">
        <f>#REF!</f>
        <v>#REF!</v>
      </c>
      <c r="AS41" s="6" t="e">
        <f>#REF!</f>
        <v>#REF!</v>
      </c>
      <c r="AT41" s="6" t="e">
        <f>#REF!</f>
        <v>#REF!</v>
      </c>
      <c r="AU41" s="6" t="e">
        <f>#REF!</f>
        <v>#REF!</v>
      </c>
      <c r="AV41" s="6" t="e">
        <f>#REF!</f>
        <v>#REF!</v>
      </c>
      <c r="AW41" s="6" t="e">
        <f>#REF!</f>
        <v>#REF!</v>
      </c>
      <c r="AX41" s="6" t="e">
        <f>#REF!</f>
        <v>#REF!</v>
      </c>
      <c r="AY41" s="6" t="e">
        <f>#REF!</f>
        <v>#REF!</v>
      </c>
      <c r="AZ41" s="6" t="e">
        <f>#REF!</f>
        <v>#REF!</v>
      </c>
      <c r="BA41" s="6" t="e">
        <f>#REF!</f>
        <v>#REF!</v>
      </c>
      <c r="BB41" s="6" t="e">
        <f>#REF!</f>
        <v>#REF!</v>
      </c>
      <c r="BC41" s="6" t="e">
        <f>#REF!</f>
        <v>#REF!</v>
      </c>
      <c r="BD41" s="6" t="e">
        <f>#REF!</f>
        <v>#REF!</v>
      </c>
      <c r="BE41" s="6" t="e">
        <f>#REF!</f>
        <v>#REF!</v>
      </c>
      <c r="BF41" s="6" t="e">
        <f>#REF!</f>
        <v>#REF!</v>
      </c>
      <c r="BG41" s="6" t="e">
        <f>#REF!</f>
        <v>#REF!</v>
      </c>
      <c r="BH41" s="6" t="e">
        <f>#REF!</f>
        <v>#REF!</v>
      </c>
      <c r="BI41" s="6" t="e">
        <f>#REF!</f>
        <v>#REF!</v>
      </c>
      <c r="BJ41" s="6" t="e">
        <f>#REF!</f>
        <v>#REF!</v>
      </c>
      <c r="BK41" s="6" t="e">
        <f>#REF!</f>
        <v>#REF!</v>
      </c>
      <c r="BL41" s="6" t="e">
        <f>#REF!</f>
        <v>#REF!</v>
      </c>
      <c r="BM41" s="6" t="e">
        <f>#REF!</f>
        <v>#REF!</v>
      </c>
    </row>
    <row r="42" spans="1:65">
      <c r="A42" s="6" t="e">
        <f>#REF!</f>
        <v>#REF!</v>
      </c>
      <c r="B42" s="6" t="e">
        <f>#REF!</f>
        <v>#REF!</v>
      </c>
      <c r="C42" s="6" t="e">
        <f>#REF!</f>
        <v>#REF!</v>
      </c>
      <c r="D42" s="6" t="e">
        <f>#REF!</f>
        <v>#REF!</v>
      </c>
      <c r="E42" s="6" t="e">
        <f>#REF!</f>
        <v>#REF!</v>
      </c>
      <c r="F42" s="6" t="e">
        <f>#REF!</f>
        <v>#REF!</v>
      </c>
      <c r="G42" s="6" t="e">
        <f>#REF!</f>
        <v>#REF!</v>
      </c>
      <c r="H42" s="6" t="e">
        <f>#REF!</f>
        <v>#REF!</v>
      </c>
      <c r="I42" s="6" t="e">
        <f>#REF!</f>
        <v>#REF!</v>
      </c>
      <c r="J42" s="6" t="e">
        <f>#REF!</f>
        <v>#REF!</v>
      </c>
      <c r="K42" s="6" t="e">
        <f>#REF!</f>
        <v>#REF!</v>
      </c>
      <c r="L42" s="6" t="e">
        <f>#REF!</f>
        <v>#REF!</v>
      </c>
      <c r="M42" s="6" t="e">
        <f>#REF!</f>
        <v>#REF!</v>
      </c>
      <c r="N42" s="6" t="e">
        <f>#REF!</f>
        <v>#REF!</v>
      </c>
      <c r="O42" s="6" t="e">
        <f>#REF!</f>
        <v>#REF!</v>
      </c>
      <c r="P42" s="6" t="e">
        <f>#REF!</f>
        <v>#REF!</v>
      </c>
      <c r="Q42" s="6" t="e">
        <f>#REF!</f>
        <v>#REF!</v>
      </c>
      <c r="R42" s="6" t="e">
        <f>#REF!</f>
        <v>#REF!</v>
      </c>
      <c r="S42" s="6" t="e">
        <f>#REF!</f>
        <v>#REF!</v>
      </c>
      <c r="T42" s="6" t="e">
        <f>#REF!</f>
        <v>#REF!</v>
      </c>
      <c r="U42" s="6" t="e">
        <f>#REF!</f>
        <v>#REF!</v>
      </c>
      <c r="V42" s="6" t="e">
        <f>#REF!</f>
        <v>#REF!</v>
      </c>
      <c r="W42" s="6" t="e">
        <f>#REF!</f>
        <v>#REF!</v>
      </c>
      <c r="X42" s="6" t="e">
        <f>#REF!</f>
        <v>#REF!</v>
      </c>
      <c r="Y42" s="6" t="e">
        <f>#REF!</f>
        <v>#REF!</v>
      </c>
      <c r="Z42" s="6" t="e">
        <f>#REF!</f>
        <v>#REF!</v>
      </c>
      <c r="AA42" s="6" t="e">
        <f>#REF!</f>
        <v>#REF!</v>
      </c>
      <c r="AB42" s="6" t="e">
        <f>#REF!</f>
        <v>#REF!</v>
      </c>
      <c r="AC42" s="6" t="e">
        <f>#REF!</f>
        <v>#REF!</v>
      </c>
      <c r="AD42" s="6" t="e">
        <f>#REF!</f>
        <v>#REF!</v>
      </c>
      <c r="AE42" s="6" t="e">
        <f>#REF!</f>
        <v>#REF!</v>
      </c>
      <c r="AF42" s="6" t="e">
        <f>#REF!</f>
        <v>#REF!</v>
      </c>
      <c r="AG42" s="6" t="e">
        <f>#REF!</f>
        <v>#REF!</v>
      </c>
      <c r="AH42" s="6" t="e">
        <f>#REF!</f>
        <v>#REF!</v>
      </c>
      <c r="AI42" s="6" t="e">
        <f>#REF!</f>
        <v>#REF!</v>
      </c>
      <c r="AJ42" s="6" t="e">
        <f>#REF!</f>
        <v>#REF!</v>
      </c>
      <c r="AK42" s="6" t="e">
        <f>#REF!</f>
        <v>#REF!</v>
      </c>
      <c r="AL42" s="6" t="e">
        <f>#REF!</f>
        <v>#REF!</v>
      </c>
      <c r="AM42" s="6" t="e">
        <f>#REF!</f>
        <v>#REF!</v>
      </c>
      <c r="AN42" s="6" t="e">
        <f>#REF!</f>
        <v>#REF!</v>
      </c>
      <c r="AO42" s="6" t="e">
        <f>#REF!</f>
        <v>#REF!</v>
      </c>
      <c r="AP42" s="6" t="e">
        <f>#REF!</f>
        <v>#REF!</v>
      </c>
      <c r="AQ42" s="6" t="e">
        <f>#REF!</f>
        <v>#REF!</v>
      </c>
      <c r="AR42" s="6" t="e">
        <f>#REF!</f>
        <v>#REF!</v>
      </c>
      <c r="AS42" s="6" t="e">
        <f>#REF!</f>
        <v>#REF!</v>
      </c>
      <c r="AT42" s="6" t="e">
        <f>#REF!</f>
        <v>#REF!</v>
      </c>
      <c r="AU42" s="6" t="e">
        <f>#REF!</f>
        <v>#REF!</v>
      </c>
      <c r="AV42" s="6" t="e">
        <f>#REF!</f>
        <v>#REF!</v>
      </c>
      <c r="AW42" s="6" t="e">
        <f>#REF!</f>
        <v>#REF!</v>
      </c>
      <c r="AX42" s="6" t="e">
        <f>#REF!</f>
        <v>#REF!</v>
      </c>
      <c r="AY42" s="6" t="e">
        <f>#REF!</f>
        <v>#REF!</v>
      </c>
      <c r="AZ42" s="6" t="e">
        <f>#REF!</f>
        <v>#REF!</v>
      </c>
      <c r="BA42" s="6" t="e">
        <f>#REF!</f>
        <v>#REF!</v>
      </c>
      <c r="BB42" s="6" t="e">
        <f>#REF!</f>
        <v>#REF!</v>
      </c>
      <c r="BC42" s="6" t="e">
        <f>#REF!</f>
        <v>#REF!</v>
      </c>
      <c r="BD42" s="6" t="e">
        <f>#REF!</f>
        <v>#REF!</v>
      </c>
      <c r="BE42" s="6" t="e">
        <f>#REF!</f>
        <v>#REF!</v>
      </c>
      <c r="BF42" s="6" t="e">
        <f>#REF!</f>
        <v>#REF!</v>
      </c>
      <c r="BG42" s="6" t="e">
        <f>#REF!</f>
        <v>#REF!</v>
      </c>
      <c r="BH42" s="6" t="e">
        <f>#REF!</f>
        <v>#REF!</v>
      </c>
      <c r="BI42" s="6" t="e">
        <f>#REF!</f>
        <v>#REF!</v>
      </c>
      <c r="BJ42" s="6" t="e">
        <f>#REF!</f>
        <v>#REF!</v>
      </c>
      <c r="BK42" s="6" t="e">
        <f>#REF!</f>
        <v>#REF!</v>
      </c>
      <c r="BL42" s="6" t="e">
        <f>#REF!</f>
        <v>#REF!</v>
      </c>
      <c r="BM42" s="6" t="e">
        <f>#REF!</f>
        <v>#REF!</v>
      </c>
    </row>
    <row r="43" spans="1:65">
      <c r="A43" s="6" t="e">
        <f>#REF!</f>
        <v>#REF!</v>
      </c>
      <c r="B43" s="6" t="e">
        <f>#REF!</f>
        <v>#REF!</v>
      </c>
      <c r="C43" s="6" t="e">
        <f>#REF!</f>
        <v>#REF!</v>
      </c>
      <c r="D43" s="6" t="e">
        <f>#REF!</f>
        <v>#REF!</v>
      </c>
      <c r="E43" s="6" t="e">
        <f>#REF!</f>
        <v>#REF!</v>
      </c>
      <c r="F43" s="6" t="e">
        <f>#REF!</f>
        <v>#REF!</v>
      </c>
      <c r="G43" s="6" t="e">
        <f>#REF!</f>
        <v>#REF!</v>
      </c>
      <c r="H43" s="6" t="e">
        <f>#REF!</f>
        <v>#REF!</v>
      </c>
      <c r="I43" s="6" t="e">
        <f>#REF!</f>
        <v>#REF!</v>
      </c>
      <c r="J43" s="6" t="e">
        <f>#REF!</f>
        <v>#REF!</v>
      </c>
      <c r="K43" s="6" t="e">
        <f>#REF!</f>
        <v>#REF!</v>
      </c>
      <c r="L43" s="6" t="e">
        <f>#REF!</f>
        <v>#REF!</v>
      </c>
      <c r="M43" s="6" t="e">
        <f>#REF!</f>
        <v>#REF!</v>
      </c>
      <c r="N43" s="6" t="e">
        <f>#REF!</f>
        <v>#REF!</v>
      </c>
      <c r="O43" s="6" t="e">
        <f>#REF!</f>
        <v>#REF!</v>
      </c>
      <c r="P43" s="6" t="e">
        <f>#REF!</f>
        <v>#REF!</v>
      </c>
      <c r="Q43" s="6" t="e">
        <f>#REF!</f>
        <v>#REF!</v>
      </c>
      <c r="R43" s="6" t="e">
        <f>#REF!</f>
        <v>#REF!</v>
      </c>
      <c r="S43" s="6" t="e">
        <f>#REF!</f>
        <v>#REF!</v>
      </c>
      <c r="T43" s="6" t="e">
        <f>#REF!</f>
        <v>#REF!</v>
      </c>
      <c r="U43" s="6" t="e">
        <f>#REF!</f>
        <v>#REF!</v>
      </c>
      <c r="V43" s="6" t="e">
        <f>#REF!</f>
        <v>#REF!</v>
      </c>
      <c r="W43" s="6" t="e">
        <f>#REF!</f>
        <v>#REF!</v>
      </c>
      <c r="X43" s="6" t="e">
        <f>#REF!</f>
        <v>#REF!</v>
      </c>
      <c r="Y43" s="6" t="e">
        <f>#REF!</f>
        <v>#REF!</v>
      </c>
      <c r="Z43" s="6" t="e">
        <f>#REF!</f>
        <v>#REF!</v>
      </c>
      <c r="AA43" s="6" t="e">
        <f>#REF!</f>
        <v>#REF!</v>
      </c>
      <c r="AB43" s="6" t="e">
        <f>#REF!</f>
        <v>#REF!</v>
      </c>
      <c r="AC43" s="6" t="e">
        <f>#REF!</f>
        <v>#REF!</v>
      </c>
      <c r="AD43" s="6" t="e">
        <f>#REF!</f>
        <v>#REF!</v>
      </c>
      <c r="AE43" s="6" t="e">
        <f>#REF!</f>
        <v>#REF!</v>
      </c>
      <c r="AF43" s="6" t="e">
        <f>#REF!</f>
        <v>#REF!</v>
      </c>
      <c r="AG43" s="6" t="e">
        <f>#REF!</f>
        <v>#REF!</v>
      </c>
      <c r="AH43" s="6" t="e">
        <f>#REF!</f>
        <v>#REF!</v>
      </c>
      <c r="AI43" s="6" t="e">
        <f>#REF!</f>
        <v>#REF!</v>
      </c>
      <c r="AJ43" s="6" t="e">
        <f>#REF!</f>
        <v>#REF!</v>
      </c>
      <c r="AK43" s="6" t="e">
        <f>#REF!</f>
        <v>#REF!</v>
      </c>
      <c r="AL43" s="6" t="e">
        <f>#REF!</f>
        <v>#REF!</v>
      </c>
      <c r="AM43" s="6" t="e">
        <f>#REF!</f>
        <v>#REF!</v>
      </c>
      <c r="AN43" s="6" t="e">
        <f>#REF!</f>
        <v>#REF!</v>
      </c>
      <c r="AO43" s="6" t="e">
        <f>#REF!</f>
        <v>#REF!</v>
      </c>
      <c r="AP43" s="6" t="e">
        <f>#REF!</f>
        <v>#REF!</v>
      </c>
      <c r="AQ43" s="6" t="e">
        <f>#REF!</f>
        <v>#REF!</v>
      </c>
      <c r="AR43" s="6" t="e">
        <f>#REF!</f>
        <v>#REF!</v>
      </c>
      <c r="AS43" s="6" t="e">
        <f>#REF!</f>
        <v>#REF!</v>
      </c>
      <c r="AT43" s="6" t="e">
        <f>#REF!</f>
        <v>#REF!</v>
      </c>
      <c r="AU43" s="6" t="e">
        <f>#REF!</f>
        <v>#REF!</v>
      </c>
      <c r="AV43" s="6" t="e">
        <f>#REF!</f>
        <v>#REF!</v>
      </c>
      <c r="AW43" s="6" t="e">
        <f>#REF!</f>
        <v>#REF!</v>
      </c>
      <c r="AX43" s="6" t="e">
        <f>#REF!</f>
        <v>#REF!</v>
      </c>
      <c r="AY43" s="6" t="e">
        <f>#REF!</f>
        <v>#REF!</v>
      </c>
      <c r="AZ43" s="6" t="e">
        <f>#REF!</f>
        <v>#REF!</v>
      </c>
      <c r="BA43" s="6" t="e">
        <f>#REF!</f>
        <v>#REF!</v>
      </c>
      <c r="BB43" s="6" t="e">
        <f>#REF!</f>
        <v>#REF!</v>
      </c>
      <c r="BC43" s="6" t="e">
        <f>#REF!</f>
        <v>#REF!</v>
      </c>
      <c r="BD43" s="6" t="e">
        <f>#REF!</f>
        <v>#REF!</v>
      </c>
      <c r="BE43" s="6" t="e">
        <f>#REF!</f>
        <v>#REF!</v>
      </c>
      <c r="BF43" s="6" t="e">
        <f>#REF!</f>
        <v>#REF!</v>
      </c>
      <c r="BG43" s="6" t="e">
        <f>#REF!</f>
        <v>#REF!</v>
      </c>
      <c r="BH43" s="6" t="e">
        <f>#REF!</f>
        <v>#REF!</v>
      </c>
      <c r="BI43" s="6" t="e">
        <f>#REF!</f>
        <v>#REF!</v>
      </c>
      <c r="BJ43" s="6" t="e">
        <f>#REF!</f>
        <v>#REF!</v>
      </c>
      <c r="BK43" s="6" t="e">
        <f>#REF!</f>
        <v>#REF!</v>
      </c>
      <c r="BL43" s="6" t="e">
        <f>#REF!</f>
        <v>#REF!</v>
      </c>
      <c r="BM43" s="6" t="e">
        <f>#REF!</f>
        <v>#REF!</v>
      </c>
    </row>
    <row r="44" spans="1:65">
      <c r="A44" s="6" t="e">
        <f>#REF!</f>
        <v>#REF!</v>
      </c>
      <c r="B44" s="6" t="e">
        <f>#REF!</f>
        <v>#REF!</v>
      </c>
      <c r="C44" s="6" t="e">
        <f>#REF!</f>
        <v>#REF!</v>
      </c>
      <c r="D44" s="6" t="e">
        <f>#REF!</f>
        <v>#REF!</v>
      </c>
      <c r="E44" s="6" t="e">
        <f>#REF!</f>
        <v>#REF!</v>
      </c>
      <c r="F44" s="6" t="e">
        <f>#REF!</f>
        <v>#REF!</v>
      </c>
      <c r="G44" s="6" t="e">
        <f>#REF!</f>
        <v>#REF!</v>
      </c>
      <c r="H44" s="6" t="e">
        <f>#REF!</f>
        <v>#REF!</v>
      </c>
      <c r="I44" s="6" t="e">
        <f>#REF!</f>
        <v>#REF!</v>
      </c>
      <c r="J44" s="6" t="e">
        <f>#REF!</f>
        <v>#REF!</v>
      </c>
      <c r="K44" s="6" t="e">
        <f>#REF!</f>
        <v>#REF!</v>
      </c>
      <c r="L44" s="6" t="e">
        <f>#REF!</f>
        <v>#REF!</v>
      </c>
      <c r="M44" s="6" t="e">
        <f>#REF!</f>
        <v>#REF!</v>
      </c>
      <c r="N44" s="6" t="e">
        <f>#REF!</f>
        <v>#REF!</v>
      </c>
      <c r="O44" s="6" t="e">
        <f>#REF!</f>
        <v>#REF!</v>
      </c>
      <c r="P44" s="6" t="e">
        <f>#REF!</f>
        <v>#REF!</v>
      </c>
      <c r="Q44" s="6" t="e">
        <f>#REF!</f>
        <v>#REF!</v>
      </c>
      <c r="R44" s="6" t="e">
        <f>#REF!</f>
        <v>#REF!</v>
      </c>
      <c r="S44" s="6" t="e">
        <f>#REF!</f>
        <v>#REF!</v>
      </c>
      <c r="T44" s="6" t="e">
        <f>#REF!</f>
        <v>#REF!</v>
      </c>
      <c r="U44" s="6" t="e">
        <f>#REF!</f>
        <v>#REF!</v>
      </c>
      <c r="V44" s="6" t="e">
        <f>#REF!</f>
        <v>#REF!</v>
      </c>
      <c r="W44" s="6" t="e">
        <f>#REF!</f>
        <v>#REF!</v>
      </c>
      <c r="X44" s="6" t="e">
        <f>#REF!</f>
        <v>#REF!</v>
      </c>
      <c r="Y44" s="6" t="e">
        <f>#REF!</f>
        <v>#REF!</v>
      </c>
      <c r="Z44" s="6" t="e">
        <f>#REF!</f>
        <v>#REF!</v>
      </c>
      <c r="AA44" s="6" t="e">
        <f>#REF!</f>
        <v>#REF!</v>
      </c>
      <c r="AB44" s="6" t="e">
        <f>#REF!</f>
        <v>#REF!</v>
      </c>
      <c r="AC44" s="6" t="e">
        <f>#REF!</f>
        <v>#REF!</v>
      </c>
      <c r="AD44" s="6" t="e">
        <f>#REF!</f>
        <v>#REF!</v>
      </c>
      <c r="AE44" s="6" t="e">
        <f>#REF!</f>
        <v>#REF!</v>
      </c>
      <c r="AF44" s="6" t="e">
        <f>#REF!</f>
        <v>#REF!</v>
      </c>
      <c r="AG44" s="6" t="e">
        <f>#REF!</f>
        <v>#REF!</v>
      </c>
      <c r="AH44" s="6" t="e">
        <f>#REF!</f>
        <v>#REF!</v>
      </c>
      <c r="AI44" s="6" t="e">
        <f>#REF!</f>
        <v>#REF!</v>
      </c>
      <c r="AJ44" s="6" t="e">
        <f>#REF!</f>
        <v>#REF!</v>
      </c>
      <c r="AK44" s="6" t="e">
        <f>#REF!</f>
        <v>#REF!</v>
      </c>
      <c r="AL44" s="6" t="e">
        <f>#REF!</f>
        <v>#REF!</v>
      </c>
      <c r="AM44" s="6" t="e">
        <f>#REF!</f>
        <v>#REF!</v>
      </c>
      <c r="AN44" s="6" t="e">
        <f>#REF!</f>
        <v>#REF!</v>
      </c>
      <c r="AO44" s="6" t="e">
        <f>#REF!</f>
        <v>#REF!</v>
      </c>
      <c r="AP44" s="6" t="e">
        <f>#REF!</f>
        <v>#REF!</v>
      </c>
      <c r="AQ44" s="6" t="e">
        <f>#REF!</f>
        <v>#REF!</v>
      </c>
      <c r="AR44" s="6" t="e">
        <f>#REF!</f>
        <v>#REF!</v>
      </c>
      <c r="AS44" s="6" t="e">
        <f>#REF!</f>
        <v>#REF!</v>
      </c>
      <c r="AT44" s="6" t="e">
        <f>#REF!</f>
        <v>#REF!</v>
      </c>
      <c r="AU44" s="6" t="e">
        <f>#REF!</f>
        <v>#REF!</v>
      </c>
      <c r="AV44" s="6" t="e">
        <f>#REF!</f>
        <v>#REF!</v>
      </c>
      <c r="AW44" s="6" t="e">
        <f>#REF!</f>
        <v>#REF!</v>
      </c>
      <c r="AX44" s="6" t="e">
        <f>#REF!</f>
        <v>#REF!</v>
      </c>
      <c r="AY44" s="6" t="e">
        <f>#REF!</f>
        <v>#REF!</v>
      </c>
      <c r="AZ44" s="6" t="e">
        <f>#REF!</f>
        <v>#REF!</v>
      </c>
      <c r="BA44" s="6" t="e">
        <f>#REF!</f>
        <v>#REF!</v>
      </c>
      <c r="BB44" s="6" t="e">
        <f>#REF!</f>
        <v>#REF!</v>
      </c>
      <c r="BC44" s="6" t="e">
        <f>#REF!</f>
        <v>#REF!</v>
      </c>
      <c r="BD44" s="6" t="e">
        <f>#REF!</f>
        <v>#REF!</v>
      </c>
      <c r="BE44" s="6" t="e">
        <f>#REF!</f>
        <v>#REF!</v>
      </c>
      <c r="BF44" s="6" t="e">
        <f>#REF!</f>
        <v>#REF!</v>
      </c>
      <c r="BG44" s="6" t="e">
        <f>#REF!</f>
        <v>#REF!</v>
      </c>
      <c r="BH44" s="6" t="e">
        <f>#REF!</f>
        <v>#REF!</v>
      </c>
      <c r="BI44" s="6" t="e">
        <f>#REF!</f>
        <v>#REF!</v>
      </c>
      <c r="BJ44" s="6" t="e">
        <f>#REF!</f>
        <v>#REF!</v>
      </c>
      <c r="BK44" s="6" t="e">
        <f>#REF!</f>
        <v>#REF!</v>
      </c>
      <c r="BL44" s="6" t="e">
        <f>#REF!</f>
        <v>#REF!</v>
      </c>
      <c r="BM44" s="6" t="e">
        <f>#REF!</f>
        <v>#REF!</v>
      </c>
    </row>
    <row r="45" spans="1:65">
      <c r="A45" s="6" t="e">
        <f>#REF!</f>
        <v>#REF!</v>
      </c>
      <c r="B45" s="6" t="e">
        <f>#REF!</f>
        <v>#REF!</v>
      </c>
      <c r="C45" s="6" t="e">
        <f>#REF!</f>
        <v>#REF!</v>
      </c>
      <c r="D45" s="6" t="e">
        <f>#REF!</f>
        <v>#REF!</v>
      </c>
      <c r="E45" s="6" t="e">
        <f>#REF!</f>
        <v>#REF!</v>
      </c>
      <c r="F45" s="6" t="e">
        <f>#REF!</f>
        <v>#REF!</v>
      </c>
      <c r="G45" s="6" t="e">
        <f>#REF!</f>
        <v>#REF!</v>
      </c>
      <c r="H45" s="6" t="e">
        <f>#REF!</f>
        <v>#REF!</v>
      </c>
      <c r="I45" s="6" t="e">
        <f>#REF!</f>
        <v>#REF!</v>
      </c>
      <c r="J45" s="6" t="e">
        <f>#REF!</f>
        <v>#REF!</v>
      </c>
      <c r="K45" s="6" t="e">
        <f>#REF!</f>
        <v>#REF!</v>
      </c>
      <c r="L45" s="6" t="e">
        <f>#REF!</f>
        <v>#REF!</v>
      </c>
      <c r="M45" s="6" t="e">
        <f>#REF!</f>
        <v>#REF!</v>
      </c>
      <c r="N45" s="6" t="e">
        <f>#REF!</f>
        <v>#REF!</v>
      </c>
      <c r="O45" s="6" t="e">
        <f>#REF!</f>
        <v>#REF!</v>
      </c>
      <c r="P45" s="6" t="e">
        <f>#REF!</f>
        <v>#REF!</v>
      </c>
      <c r="Q45" s="6" t="e">
        <f>#REF!</f>
        <v>#REF!</v>
      </c>
      <c r="R45" s="6" t="e">
        <f>#REF!</f>
        <v>#REF!</v>
      </c>
      <c r="S45" s="6" t="e">
        <f>#REF!</f>
        <v>#REF!</v>
      </c>
      <c r="T45" s="6" t="e">
        <f>#REF!</f>
        <v>#REF!</v>
      </c>
      <c r="U45" s="6" t="e">
        <f>#REF!</f>
        <v>#REF!</v>
      </c>
      <c r="V45" s="6" t="e">
        <f>#REF!</f>
        <v>#REF!</v>
      </c>
      <c r="W45" s="6" t="e">
        <f>#REF!</f>
        <v>#REF!</v>
      </c>
      <c r="X45" s="6" t="e">
        <f>#REF!</f>
        <v>#REF!</v>
      </c>
      <c r="Y45" s="6" t="e">
        <f>#REF!</f>
        <v>#REF!</v>
      </c>
      <c r="Z45" s="6" t="e">
        <f>#REF!</f>
        <v>#REF!</v>
      </c>
      <c r="AA45" s="6" t="e">
        <f>#REF!</f>
        <v>#REF!</v>
      </c>
      <c r="AB45" s="6" t="e">
        <f>#REF!</f>
        <v>#REF!</v>
      </c>
      <c r="AC45" s="6" t="e">
        <f>#REF!</f>
        <v>#REF!</v>
      </c>
      <c r="AD45" s="6" t="e">
        <f>#REF!</f>
        <v>#REF!</v>
      </c>
      <c r="AE45" s="6" t="e">
        <f>#REF!</f>
        <v>#REF!</v>
      </c>
      <c r="AF45" s="6" t="e">
        <f>#REF!</f>
        <v>#REF!</v>
      </c>
      <c r="AG45" s="6" t="e">
        <f>#REF!</f>
        <v>#REF!</v>
      </c>
      <c r="AH45" s="6" t="e">
        <f>#REF!</f>
        <v>#REF!</v>
      </c>
      <c r="AI45" s="6" t="e">
        <f>#REF!</f>
        <v>#REF!</v>
      </c>
      <c r="AJ45" s="6" t="e">
        <f>#REF!</f>
        <v>#REF!</v>
      </c>
      <c r="AK45" s="6" t="e">
        <f>#REF!</f>
        <v>#REF!</v>
      </c>
      <c r="AL45" s="6" t="e">
        <f>#REF!</f>
        <v>#REF!</v>
      </c>
      <c r="AM45" s="6" t="e">
        <f>#REF!</f>
        <v>#REF!</v>
      </c>
      <c r="AN45" s="6" t="e">
        <f>#REF!</f>
        <v>#REF!</v>
      </c>
      <c r="AO45" s="6" t="e">
        <f>#REF!</f>
        <v>#REF!</v>
      </c>
      <c r="AP45" s="6" t="e">
        <f>#REF!</f>
        <v>#REF!</v>
      </c>
      <c r="AQ45" s="6" t="e">
        <f>#REF!</f>
        <v>#REF!</v>
      </c>
      <c r="AR45" s="6" t="e">
        <f>#REF!</f>
        <v>#REF!</v>
      </c>
      <c r="AS45" s="6" t="e">
        <f>#REF!</f>
        <v>#REF!</v>
      </c>
      <c r="AT45" s="6" t="e">
        <f>#REF!</f>
        <v>#REF!</v>
      </c>
      <c r="AU45" s="6" t="e">
        <f>#REF!</f>
        <v>#REF!</v>
      </c>
      <c r="AV45" s="6" t="e">
        <f>#REF!</f>
        <v>#REF!</v>
      </c>
      <c r="AW45" s="6" t="e">
        <f>#REF!</f>
        <v>#REF!</v>
      </c>
      <c r="AX45" s="6" t="e">
        <f>#REF!</f>
        <v>#REF!</v>
      </c>
      <c r="AY45" s="6" t="e">
        <f>#REF!</f>
        <v>#REF!</v>
      </c>
      <c r="AZ45" s="6" t="e">
        <f>#REF!</f>
        <v>#REF!</v>
      </c>
      <c r="BA45" s="6" t="e">
        <f>#REF!</f>
        <v>#REF!</v>
      </c>
      <c r="BB45" s="6" t="e">
        <f>#REF!</f>
        <v>#REF!</v>
      </c>
      <c r="BC45" s="6" t="e">
        <f>#REF!</f>
        <v>#REF!</v>
      </c>
      <c r="BD45" s="6" t="e">
        <f>#REF!</f>
        <v>#REF!</v>
      </c>
      <c r="BE45" s="6" t="e">
        <f>#REF!</f>
        <v>#REF!</v>
      </c>
      <c r="BF45" s="6" t="e">
        <f>#REF!</f>
        <v>#REF!</v>
      </c>
      <c r="BG45" s="6" t="e">
        <f>#REF!</f>
        <v>#REF!</v>
      </c>
      <c r="BH45" s="6" t="e">
        <f>#REF!</f>
        <v>#REF!</v>
      </c>
      <c r="BI45" s="6" t="e">
        <f>#REF!</f>
        <v>#REF!</v>
      </c>
      <c r="BJ45" s="6" t="e">
        <f>#REF!</f>
        <v>#REF!</v>
      </c>
      <c r="BK45" s="6" t="e">
        <f>#REF!</f>
        <v>#REF!</v>
      </c>
      <c r="BL45" s="6" t="e">
        <f>#REF!</f>
        <v>#REF!</v>
      </c>
      <c r="BM45" s="6" t="e">
        <f>#REF!</f>
        <v>#REF!</v>
      </c>
    </row>
    <row r="46" spans="1:65">
      <c r="A46" s="6" t="e">
        <f>#REF!</f>
        <v>#REF!</v>
      </c>
      <c r="B46" s="6" t="e">
        <f>#REF!</f>
        <v>#REF!</v>
      </c>
      <c r="C46" s="6" t="e">
        <f>#REF!</f>
        <v>#REF!</v>
      </c>
      <c r="D46" s="6" t="e">
        <f>#REF!</f>
        <v>#REF!</v>
      </c>
      <c r="E46" s="6" t="e">
        <f>#REF!</f>
        <v>#REF!</v>
      </c>
      <c r="F46" s="6" t="e">
        <f>#REF!</f>
        <v>#REF!</v>
      </c>
      <c r="G46" s="6" t="e">
        <f>#REF!</f>
        <v>#REF!</v>
      </c>
      <c r="H46" s="6" t="e">
        <f>#REF!</f>
        <v>#REF!</v>
      </c>
      <c r="I46" s="6" t="e">
        <f>#REF!</f>
        <v>#REF!</v>
      </c>
      <c r="J46" s="6" t="e">
        <f>#REF!</f>
        <v>#REF!</v>
      </c>
      <c r="K46" s="6" t="e">
        <f>#REF!</f>
        <v>#REF!</v>
      </c>
      <c r="L46" s="6" t="e">
        <f>#REF!</f>
        <v>#REF!</v>
      </c>
      <c r="M46" s="6" t="e">
        <f>#REF!</f>
        <v>#REF!</v>
      </c>
      <c r="N46" s="6" t="e">
        <f>#REF!</f>
        <v>#REF!</v>
      </c>
      <c r="O46" s="6" t="e">
        <f>#REF!</f>
        <v>#REF!</v>
      </c>
      <c r="P46" s="6" t="e">
        <f>#REF!</f>
        <v>#REF!</v>
      </c>
      <c r="Q46" s="6" t="e">
        <f>#REF!</f>
        <v>#REF!</v>
      </c>
      <c r="R46" s="6" t="e">
        <f>#REF!</f>
        <v>#REF!</v>
      </c>
      <c r="S46" s="6" t="e">
        <f>#REF!</f>
        <v>#REF!</v>
      </c>
      <c r="T46" s="6" t="e">
        <f>#REF!</f>
        <v>#REF!</v>
      </c>
      <c r="U46" s="6" t="e">
        <f>#REF!</f>
        <v>#REF!</v>
      </c>
      <c r="V46" s="6" t="e">
        <f>#REF!</f>
        <v>#REF!</v>
      </c>
      <c r="W46" s="6" t="e">
        <f>#REF!</f>
        <v>#REF!</v>
      </c>
      <c r="X46" s="6" t="e">
        <f>#REF!</f>
        <v>#REF!</v>
      </c>
      <c r="Y46" s="6" t="e">
        <f>#REF!</f>
        <v>#REF!</v>
      </c>
      <c r="Z46" s="6" t="e">
        <f>#REF!</f>
        <v>#REF!</v>
      </c>
      <c r="AA46" s="6" t="e">
        <f>#REF!</f>
        <v>#REF!</v>
      </c>
      <c r="AB46" s="6" t="e">
        <f>#REF!</f>
        <v>#REF!</v>
      </c>
      <c r="AC46" s="6" t="e">
        <f>#REF!</f>
        <v>#REF!</v>
      </c>
      <c r="AD46" s="6" t="e">
        <f>#REF!</f>
        <v>#REF!</v>
      </c>
      <c r="AE46" s="6" t="e">
        <f>#REF!</f>
        <v>#REF!</v>
      </c>
      <c r="AF46" s="6" t="e">
        <f>#REF!</f>
        <v>#REF!</v>
      </c>
      <c r="AG46" s="6" t="e">
        <f>#REF!</f>
        <v>#REF!</v>
      </c>
      <c r="AH46" s="6" t="e">
        <f>#REF!</f>
        <v>#REF!</v>
      </c>
      <c r="AI46" s="6" t="e">
        <f>#REF!</f>
        <v>#REF!</v>
      </c>
      <c r="AJ46" s="6" t="e">
        <f>#REF!</f>
        <v>#REF!</v>
      </c>
      <c r="AK46" s="6" t="e">
        <f>#REF!</f>
        <v>#REF!</v>
      </c>
      <c r="AL46" s="6" t="e">
        <f>#REF!</f>
        <v>#REF!</v>
      </c>
      <c r="AM46" s="6" t="e">
        <f>#REF!</f>
        <v>#REF!</v>
      </c>
      <c r="AN46" s="6" t="e">
        <f>#REF!</f>
        <v>#REF!</v>
      </c>
      <c r="AO46" s="6" t="e">
        <f>#REF!</f>
        <v>#REF!</v>
      </c>
      <c r="AP46" s="6" t="e">
        <f>#REF!</f>
        <v>#REF!</v>
      </c>
      <c r="AQ46" s="6" t="e">
        <f>#REF!</f>
        <v>#REF!</v>
      </c>
      <c r="AR46" s="6" t="e">
        <f>#REF!</f>
        <v>#REF!</v>
      </c>
      <c r="AS46" s="6" t="e">
        <f>#REF!</f>
        <v>#REF!</v>
      </c>
      <c r="AT46" s="6" t="e">
        <f>#REF!</f>
        <v>#REF!</v>
      </c>
      <c r="AU46" s="6" t="e">
        <f>#REF!</f>
        <v>#REF!</v>
      </c>
      <c r="AV46" s="6" t="e">
        <f>#REF!</f>
        <v>#REF!</v>
      </c>
      <c r="AW46" s="6" t="e">
        <f>#REF!</f>
        <v>#REF!</v>
      </c>
      <c r="AX46" s="6" t="e">
        <f>#REF!</f>
        <v>#REF!</v>
      </c>
      <c r="AY46" s="6" t="e">
        <f>#REF!</f>
        <v>#REF!</v>
      </c>
      <c r="AZ46" s="6" t="e">
        <f>#REF!</f>
        <v>#REF!</v>
      </c>
      <c r="BA46" s="6" t="e">
        <f>#REF!</f>
        <v>#REF!</v>
      </c>
      <c r="BB46" s="6" t="e">
        <f>#REF!</f>
        <v>#REF!</v>
      </c>
      <c r="BC46" s="6" t="e">
        <f>#REF!</f>
        <v>#REF!</v>
      </c>
      <c r="BD46" s="6" t="e">
        <f>#REF!</f>
        <v>#REF!</v>
      </c>
      <c r="BE46" s="6" t="e">
        <f>#REF!</f>
        <v>#REF!</v>
      </c>
      <c r="BF46" s="6" t="e">
        <f>#REF!</f>
        <v>#REF!</v>
      </c>
      <c r="BG46" s="6" t="e">
        <f>#REF!</f>
        <v>#REF!</v>
      </c>
      <c r="BH46" s="6" t="e">
        <f>#REF!</f>
        <v>#REF!</v>
      </c>
      <c r="BI46" s="6" t="e">
        <f>#REF!</f>
        <v>#REF!</v>
      </c>
      <c r="BJ46" s="6" t="e">
        <f>#REF!</f>
        <v>#REF!</v>
      </c>
      <c r="BK46" s="6" t="e">
        <f>#REF!</f>
        <v>#REF!</v>
      </c>
      <c r="BL46" s="6" t="e">
        <f>#REF!</f>
        <v>#REF!</v>
      </c>
      <c r="BM46" s="6" t="e">
        <f>#REF!</f>
        <v>#REF!</v>
      </c>
    </row>
    <row r="47" spans="1:65">
      <c r="A47" s="6" t="e">
        <f>#REF!</f>
        <v>#REF!</v>
      </c>
      <c r="B47" s="6" t="e">
        <f>#REF!</f>
        <v>#REF!</v>
      </c>
      <c r="C47" s="6" t="e">
        <f>#REF!</f>
        <v>#REF!</v>
      </c>
      <c r="D47" s="6" t="e">
        <f>#REF!</f>
        <v>#REF!</v>
      </c>
      <c r="E47" s="6" t="e">
        <f>#REF!</f>
        <v>#REF!</v>
      </c>
      <c r="F47" s="6" t="e">
        <f>#REF!</f>
        <v>#REF!</v>
      </c>
      <c r="G47" s="6" t="e">
        <f>#REF!</f>
        <v>#REF!</v>
      </c>
      <c r="H47" s="6" t="e">
        <f>#REF!</f>
        <v>#REF!</v>
      </c>
      <c r="I47" s="6" t="e">
        <f>#REF!</f>
        <v>#REF!</v>
      </c>
      <c r="J47" s="6" t="e">
        <f>#REF!</f>
        <v>#REF!</v>
      </c>
      <c r="K47" s="6" t="e">
        <f>#REF!</f>
        <v>#REF!</v>
      </c>
      <c r="L47" s="6" t="e">
        <f>#REF!</f>
        <v>#REF!</v>
      </c>
      <c r="M47" s="6" t="e">
        <f>#REF!</f>
        <v>#REF!</v>
      </c>
      <c r="N47" s="6" t="e">
        <f>#REF!</f>
        <v>#REF!</v>
      </c>
      <c r="O47" s="6" t="e">
        <f>#REF!</f>
        <v>#REF!</v>
      </c>
      <c r="P47" s="6" t="e">
        <f>#REF!</f>
        <v>#REF!</v>
      </c>
      <c r="Q47" s="6" t="e">
        <f>#REF!</f>
        <v>#REF!</v>
      </c>
      <c r="R47" s="6" t="e">
        <f>#REF!</f>
        <v>#REF!</v>
      </c>
      <c r="S47" s="6" t="e">
        <f>#REF!</f>
        <v>#REF!</v>
      </c>
      <c r="T47" s="6" t="e">
        <f>#REF!</f>
        <v>#REF!</v>
      </c>
      <c r="U47" s="6" t="e">
        <f>#REF!</f>
        <v>#REF!</v>
      </c>
      <c r="V47" s="6" t="e">
        <f>#REF!</f>
        <v>#REF!</v>
      </c>
      <c r="W47" s="6" t="e">
        <f>#REF!</f>
        <v>#REF!</v>
      </c>
      <c r="X47" s="6" t="e">
        <f>#REF!</f>
        <v>#REF!</v>
      </c>
      <c r="Y47" s="6" t="e">
        <f>#REF!</f>
        <v>#REF!</v>
      </c>
      <c r="Z47" s="6" t="e">
        <f>#REF!</f>
        <v>#REF!</v>
      </c>
      <c r="AA47" s="6" t="e">
        <f>#REF!</f>
        <v>#REF!</v>
      </c>
      <c r="AB47" s="6" t="e">
        <f>#REF!</f>
        <v>#REF!</v>
      </c>
      <c r="AC47" s="6" t="e">
        <f>#REF!</f>
        <v>#REF!</v>
      </c>
      <c r="AD47" s="6" t="e">
        <f>#REF!</f>
        <v>#REF!</v>
      </c>
      <c r="AE47" s="6" t="e">
        <f>#REF!</f>
        <v>#REF!</v>
      </c>
      <c r="AF47" s="6" t="e">
        <f>#REF!</f>
        <v>#REF!</v>
      </c>
      <c r="AG47" s="6" t="e">
        <f>#REF!</f>
        <v>#REF!</v>
      </c>
      <c r="AH47" s="6" t="e">
        <f>#REF!</f>
        <v>#REF!</v>
      </c>
      <c r="AI47" s="6" t="e">
        <f>#REF!</f>
        <v>#REF!</v>
      </c>
      <c r="AJ47" s="6" t="e">
        <f>#REF!</f>
        <v>#REF!</v>
      </c>
      <c r="AK47" s="6" t="e">
        <f>#REF!</f>
        <v>#REF!</v>
      </c>
      <c r="AL47" s="6" t="e">
        <f>#REF!</f>
        <v>#REF!</v>
      </c>
      <c r="AM47" s="6" t="e">
        <f>#REF!</f>
        <v>#REF!</v>
      </c>
      <c r="AN47" s="6" t="e">
        <f>#REF!</f>
        <v>#REF!</v>
      </c>
      <c r="AO47" s="6" t="e">
        <f>#REF!</f>
        <v>#REF!</v>
      </c>
      <c r="AP47" s="6" t="e">
        <f>#REF!</f>
        <v>#REF!</v>
      </c>
      <c r="AQ47" s="6" t="e">
        <f>#REF!</f>
        <v>#REF!</v>
      </c>
      <c r="AR47" s="6" t="e">
        <f>#REF!</f>
        <v>#REF!</v>
      </c>
      <c r="AS47" s="6" t="e">
        <f>#REF!</f>
        <v>#REF!</v>
      </c>
      <c r="AT47" s="6" t="e">
        <f>#REF!</f>
        <v>#REF!</v>
      </c>
      <c r="AU47" s="6" t="e">
        <f>#REF!</f>
        <v>#REF!</v>
      </c>
      <c r="AV47" s="6" t="e">
        <f>#REF!</f>
        <v>#REF!</v>
      </c>
      <c r="AW47" s="6" t="e">
        <f>#REF!</f>
        <v>#REF!</v>
      </c>
      <c r="AX47" s="6" t="e">
        <f>#REF!</f>
        <v>#REF!</v>
      </c>
      <c r="AY47" s="6" t="e">
        <f>#REF!</f>
        <v>#REF!</v>
      </c>
      <c r="AZ47" s="6" t="e">
        <f>#REF!</f>
        <v>#REF!</v>
      </c>
      <c r="BA47" s="6" t="e">
        <f>#REF!</f>
        <v>#REF!</v>
      </c>
      <c r="BB47" s="6" t="e">
        <f>#REF!</f>
        <v>#REF!</v>
      </c>
      <c r="BC47" s="6" t="e">
        <f>#REF!</f>
        <v>#REF!</v>
      </c>
      <c r="BD47" s="6" t="e">
        <f>#REF!</f>
        <v>#REF!</v>
      </c>
      <c r="BE47" s="6" t="e">
        <f>#REF!</f>
        <v>#REF!</v>
      </c>
      <c r="BF47" s="6" t="e">
        <f>#REF!</f>
        <v>#REF!</v>
      </c>
      <c r="BG47" s="6" t="e">
        <f>#REF!</f>
        <v>#REF!</v>
      </c>
      <c r="BH47" s="6" t="e">
        <f>#REF!</f>
        <v>#REF!</v>
      </c>
      <c r="BI47" s="6" t="e">
        <f>#REF!</f>
        <v>#REF!</v>
      </c>
      <c r="BJ47" s="6" t="e">
        <f>#REF!</f>
        <v>#REF!</v>
      </c>
      <c r="BK47" s="6" t="e">
        <f>#REF!</f>
        <v>#REF!</v>
      </c>
      <c r="BL47" s="6" t="e">
        <f>#REF!</f>
        <v>#REF!</v>
      </c>
      <c r="BM47" s="6" t="e">
        <f>#REF!</f>
        <v>#REF!</v>
      </c>
    </row>
    <row r="48" spans="1:65">
      <c r="A48" s="6" t="e">
        <f>#REF!</f>
        <v>#REF!</v>
      </c>
      <c r="B48" s="6" t="e">
        <f>#REF!</f>
        <v>#REF!</v>
      </c>
      <c r="C48" s="6" t="e">
        <f>#REF!</f>
        <v>#REF!</v>
      </c>
      <c r="D48" s="6" t="e">
        <f>#REF!</f>
        <v>#REF!</v>
      </c>
      <c r="E48" s="6" t="e">
        <f>#REF!</f>
        <v>#REF!</v>
      </c>
      <c r="F48" s="6" t="e">
        <f>#REF!</f>
        <v>#REF!</v>
      </c>
      <c r="G48" s="6" t="e">
        <f>#REF!</f>
        <v>#REF!</v>
      </c>
      <c r="H48" s="6" t="e">
        <f>#REF!</f>
        <v>#REF!</v>
      </c>
      <c r="I48" s="6" t="e">
        <f>#REF!</f>
        <v>#REF!</v>
      </c>
      <c r="J48" s="6" t="e">
        <f>#REF!</f>
        <v>#REF!</v>
      </c>
      <c r="K48" s="6" t="e">
        <f>#REF!</f>
        <v>#REF!</v>
      </c>
      <c r="L48" s="6" t="e">
        <f>#REF!</f>
        <v>#REF!</v>
      </c>
      <c r="M48" s="6" t="e">
        <f>#REF!</f>
        <v>#REF!</v>
      </c>
      <c r="N48" s="6" t="e">
        <f>#REF!</f>
        <v>#REF!</v>
      </c>
      <c r="O48" s="6" t="e">
        <f>#REF!</f>
        <v>#REF!</v>
      </c>
      <c r="P48" s="6" t="e">
        <f>#REF!</f>
        <v>#REF!</v>
      </c>
      <c r="Q48" s="6" t="e">
        <f>#REF!</f>
        <v>#REF!</v>
      </c>
      <c r="R48" s="6" t="e">
        <f>#REF!</f>
        <v>#REF!</v>
      </c>
      <c r="S48" s="6" t="e">
        <f>#REF!</f>
        <v>#REF!</v>
      </c>
      <c r="T48" s="6" t="e">
        <f>#REF!</f>
        <v>#REF!</v>
      </c>
      <c r="U48" s="6" t="e">
        <f>#REF!</f>
        <v>#REF!</v>
      </c>
      <c r="V48" s="6" t="e">
        <f>#REF!</f>
        <v>#REF!</v>
      </c>
      <c r="W48" s="6" t="e">
        <f>#REF!</f>
        <v>#REF!</v>
      </c>
      <c r="X48" s="6" t="e">
        <f>#REF!</f>
        <v>#REF!</v>
      </c>
      <c r="Y48" s="6" t="e">
        <f>#REF!</f>
        <v>#REF!</v>
      </c>
      <c r="Z48" s="6" t="e">
        <f>#REF!</f>
        <v>#REF!</v>
      </c>
      <c r="AA48" s="6" t="e">
        <f>#REF!</f>
        <v>#REF!</v>
      </c>
      <c r="AB48" s="6" t="e">
        <f>#REF!</f>
        <v>#REF!</v>
      </c>
      <c r="AC48" s="6" t="e">
        <f>#REF!</f>
        <v>#REF!</v>
      </c>
      <c r="AD48" s="6" t="e">
        <f>#REF!</f>
        <v>#REF!</v>
      </c>
      <c r="AE48" s="6" t="e">
        <f>#REF!</f>
        <v>#REF!</v>
      </c>
      <c r="AF48" s="6" t="e">
        <f>#REF!</f>
        <v>#REF!</v>
      </c>
      <c r="AG48" s="6" t="e">
        <f>#REF!</f>
        <v>#REF!</v>
      </c>
      <c r="AH48" s="6" t="e">
        <f>#REF!</f>
        <v>#REF!</v>
      </c>
      <c r="AI48" s="6" t="e">
        <f>#REF!</f>
        <v>#REF!</v>
      </c>
      <c r="AJ48" s="6" t="e">
        <f>#REF!</f>
        <v>#REF!</v>
      </c>
      <c r="AK48" s="6" t="e">
        <f>#REF!</f>
        <v>#REF!</v>
      </c>
      <c r="AL48" s="6" t="e">
        <f>#REF!</f>
        <v>#REF!</v>
      </c>
      <c r="AM48" s="6" t="e">
        <f>#REF!</f>
        <v>#REF!</v>
      </c>
      <c r="AN48" s="6" t="e">
        <f>#REF!</f>
        <v>#REF!</v>
      </c>
      <c r="AO48" s="6" t="e">
        <f>#REF!</f>
        <v>#REF!</v>
      </c>
      <c r="AP48" s="6" t="e">
        <f>#REF!</f>
        <v>#REF!</v>
      </c>
      <c r="AQ48" s="6" t="e">
        <f>#REF!</f>
        <v>#REF!</v>
      </c>
      <c r="AR48" s="6" t="e">
        <f>#REF!</f>
        <v>#REF!</v>
      </c>
      <c r="AS48" s="6" t="e">
        <f>#REF!</f>
        <v>#REF!</v>
      </c>
      <c r="AT48" s="6" t="e">
        <f>#REF!</f>
        <v>#REF!</v>
      </c>
      <c r="AU48" s="6" t="e">
        <f>#REF!</f>
        <v>#REF!</v>
      </c>
      <c r="AV48" s="6" t="e">
        <f>#REF!</f>
        <v>#REF!</v>
      </c>
      <c r="AW48" s="6" t="e">
        <f>#REF!</f>
        <v>#REF!</v>
      </c>
      <c r="AX48" s="6" t="e">
        <f>#REF!</f>
        <v>#REF!</v>
      </c>
      <c r="AY48" s="6" t="e">
        <f>#REF!</f>
        <v>#REF!</v>
      </c>
      <c r="AZ48" s="6" t="e">
        <f>#REF!</f>
        <v>#REF!</v>
      </c>
      <c r="BA48" s="6" t="e">
        <f>#REF!</f>
        <v>#REF!</v>
      </c>
      <c r="BB48" s="6" t="e">
        <f>#REF!</f>
        <v>#REF!</v>
      </c>
      <c r="BC48" s="6" t="e">
        <f>#REF!</f>
        <v>#REF!</v>
      </c>
      <c r="BD48" s="6" t="e">
        <f>#REF!</f>
        <v>#REF!</v>
      </c>
      <c r="BE48" s="6" t="e">
        <f>#REF!</f>
        <v>#REF!</v>
      </c>
      <c r="BF48" s="6" t="e">
        <f>#REF!</f>
        <v>#REF!</v>
      </c>
      <c r="BG48" s="6" t="e">
        <f>#REF!</f>
        <v>#REF!</v>
      </c>
      <c r="BH48" s="6" t="e">
        <f>#REF!</f>
        <v>#REF!</v>
      </c>
      <c r="BI48" s="6" t="e">
        <f>#REF!</f>
        <v>#REF!</v>
      </c>
      <c r="BJ48" s="6" t="e">
        <f>#REF!</f>
        <v>#REF!</v>
      </c>
      <c r="BK48" s="6" t="e">
        <f>#REF!</f>
        <v>#REF!</v>
      </c>
      <c r="BL48" s="6" t="e">
        <f>#REF!</f>
        <v>#REF!</v>
      </c>
      <c r="BM48" s="6" t="e">
        <f>#REF!</f>
        <v>#REF!</v>
      </c>
    </row>
    <row r="49" spans="1:65">
      <c r="A49" s="6" t="e">
        <f>#REF!</f>
        <v>#REF!</v>
      </c>
      <c r="B49" s="6" t="e">
        <f>#REF!</f>
        <v>#REF!</v>
      </c>
      <c r="C49" s="6" t="e">
        <f>#REF!</f>
        <v>#REF!</v>
      </c>
      <c r="D49" s="6" t="e">
        <f>#REF!</f>
        <v>#REF!</v>
      </c>
      <c r="E49" s="6" t="e">
        <f>#REF!</f>
        <v>#REF!</v>
      </c>
      <c r="F49" s="6" t="e">
        <f>#REF!</f>
        <v>#REF!</v>
      </c>
      <c r="G49" s="6" t="e">
        <f>#REF!</f>
        <v>#REF!</v>
      </c>
      <c r="H49" s="6" t="e">
        <f>#REF!</f>
        <v>#REF!</v>
      </c>
      <c r="I49" s="6" t="e">
        <f>#REF!</f>
        <v>#REF!</v>
      </c>
      <c r="J49" s="6" t="e">
        <f>#REF!</f>
        <v>#REF!</v>
      </c>
      <c r="K49" s="6" t="e">
        <f>#REF!</f>
        <v>#REF!</v>
      </c>
      <c r="L49" s="6" t="e">
        <f>#REF!</f>
        <v>#REF!</v>
      </c>
      <c r="M49" s="6" t="e">
        <f>#REF!</f>
        <v>#REF!</v>
      </c>
      <c r="N49" s="6" t="e">
        <f>#REF!</f>
        <v>#REF!</v>
      </c>
      <c r="O49" s="6" t="e">
        <f>#REF!</f>
        <v>#REF!</v>
      </c>
      <c r="P49" s="6" t="e">
        <f>#REF!</f>
        <v>#REF!</v>
      </c>
      <c r="Q49" s="6" t="e">
        <f>#REF!</f>
        <v>#REF!</v>
      </c>
      <c r="R49" s="6" t="e">
        <f>#REF!</f>
        <v>#REF!</v>
      </c>
      <c r="S49" s="6" t="e">
        <f>#REF!</f>
        <v>#REF!</v>
      </c>
      <c r="T49" s="6" t="e">
        <f>#REF!</f>
        <v>#REF!</v>
      </c>
      <c r="U49" s="6" t="e">
        <f>#REF!</f>
        <v>#REF!</v>
      </c>
      <c r="V49" s="6" t="e">
        <f>#REF!</f>
        <v>#REF!</v>
      </c>
      <c r="W49" s="6" t="e">
        <f>#REF!</f>
        <v>#REF!</v>
      </c>
      <c r="X49" s="6" t="e">
        <f>#REF!</f>
        <v>#REF!</v>
      </c>
      <c r="Y49" s="6" t="e">
        <f>#REF!</f>
        <v>#REF!</v>
      </c>
      <c r="Z49" s="6" t="e">
        <f>#REF!</f>
        <v>#REF!</v>
      </c>
      <c r="AA49" s="6" t="e">
        <f>#REF!</f>
        <v>#REF!</v>
      </c>
      <c r="AB49" s="6" t="e">
        <f>#REF!</f>
        <v>#REF!</v>
      </c>
      <c r="AC49" s="6" t="e">
        <f>#REF!</f>
        <v>#REF!</v>
      </c>
      <c r="AD49" s="6" t="e">
        <f>#REF!</f>
        <v>#REF!</v>
      </c>
      <c r="AE49" s="6" t="e">
        <f>#REF!</f>
        <v>#REF!</v>
      </c>
      <c r="AF49" s="6" t="e">
        <f>#REF!</f>
        <v>#REF!</v>
      </c>
      <c r="AG49" s="6" t="e">
        <f>#REF!</f>
        <v>#REF!</v>
      </c>
      <c r="AH49" s="6" t="e">
        <f>#REF!</f>
        <v>#REF!</v>
      </c>
      <c r="AI49" s="6" t="e">
        <f>#REF!</f>
        <v>#REF!</v>
      </c>
      <c r="AJ49" s="6" t="e">
        <f>#REF!</f>
        <v>#REF!</v>
      </c>
      <c r="AK49" s="6" t="e">
        <f>#REF!</f>
        <v>#REF!</v>
      </c>
      <c r="AL49" s="6" t="e">
        <f>#REF!</f>
        <v>#REF!</v>
      </c>
      <c r="AM49" s="6" t="e">
        <f>#REF!</f>
        <v>#REF!</v>
      </c>
      <c r="AN49" s="6" t="e">
        <f>#REF!</f>
        <v>#REF!</v>
      </c>
      <c r="AO49" s="6" t="e">
        <f>#REF!</f>
        <v>#REF!</v>
      </c>
      <c r="AP49" s="6" t="e">
        <f>#REF!</f>
        <v>#REF!</v>
      </c>
      <c r="AQ49" s="6" t="e">
        <f>#REF!</f>
        <v>#REF!</v>
      </c>
      <c r="AR49" s="6" t="e">
        <f>#REF!</f>
        <v>#REF!</v>
      </c>
      <c r="AS49" s="6" t="e">
        <f>#REF!</f>
        <v>#REF!</v>
      </c>
      <c r="AT49" s="6" t="e">
        <f>#REF!</f>
        <v>#REF!</v>
      </c>
      <c r="AU49" s="6" t="e">
        <f>#REF!</f>
        <v>#REF!</v>
      </c>
      <c r="AV49" s="6" t="e">
        <f>#REF!</f>
        <v>#REF!</v>
      </c>
      <c r="AW49" s="6" t="e">
        <f>#REF!</f>
        <v>#REF!</v>
      </c>
      <c r="AX49" s="6" t="e">
        <f>#REF!</f>
        <v>#REF!</v>
      </c>
      <c r="AY49" s="6" t="e">
        <f>#REF!</f>
        <v>#REF!</v>
      </c>
      <c r="AZ49" s="6" t="e">
        <f>#REF!</f>
        <v>#REF!</v>
      </c>
      <c r="BA49" s="6" t="e">
        <f>#REF!</f>
        <v>#REF!</v>
      </c>
      <c r="BB49" s="6" t="e">
        <f>#REF!</f>
        <v>#REF!</v>
      </c>
      <c r="BC49" s="6" t="e">
        <f>#REF!</f>
        <v>#REF!</v>
      </c>
      <c r="BD49" s="6" t="e">
        <f>#REF!</f>
        <v>#REF!</v>
      </c>
      <c r="BE49" s="6" t="e">
        <f>#REF!</f>
        <v>#REF!</v>
      </c>
      <c r="BF49" s="6" t="e">
        <f>#REF!</f>
        <v>#REF!</v>
      </c>
      <c r="BG49" s="6" t="e">
        <f>#REF!</f>
        <v>#REF!</v>
      </c>
      <c r="BH49" s="6" t="e">
        <f>#REF!</f>
        <v>#REF!</v>
      </c>
      <c r="BI49" s="6" t="e">
        <f>#REF!</f>
        <v>#REF!</v>
      </c>
      <c r="BJ49" s="6" t="e">
        <f>#REF!</f>
        <v>#REF!</v>
      </c>
      <c r="BK49" s="6" t="e">
        <f>#REF!</f>
        <v>#REF!</v>
      </c>
      <c r="BL49" s="6" t="e">
        <f>#REF!</f>
        <v>#REF!</v>
      </c>
      <c r="BM49" s="6" t="e">
        <f>#REF!</f>
        <v>#REF!</v>
      </c>
    </row>
    <row r="50" spans="1:65">
      <c r="A50" s="6" t="e">
        <f>#REF!</f>
        <v>#REF!</v>
      </c>
      <c r="B50" s="6" t="e">
        <f>#REF!</f>
        <v>#REF!</v>
      </c>
      <c r="C50" s="6" t="e">
        <f>#REF!</f>
        <v>#REF!</v>
      </c>
      <c r="D50" s="6" t="e">
        <f>#REF!</f>
        <v>#REF!</v>
      </c>
      <c r="E50" s="6" t="e">
        <f>#REF!</f>
        <v>#REF!</v>
      </c>
      <c r="F50" s="6" t="e">
        <f>#REF!</f>
        <v>#REF!</v>
      </c>
      <c r="G50" s="6" t="e">
        <f>#REF!</f>
        <v>#REF!</v>
      </c>
      <c r="H50" s="6" t="e">
        <f>#REF!</f>
        <v>#REF!</v>
      </c>
      <c r="I50" s="6" t="e">
        <f>#REF!</f>
        <v>#REF!</v>
      </c>
      <c r="J50" s="6" t="e">
        <f>#REF!</f>
        <v>#REF!</v>
      </c>
      <c r="K50" s="6" t="e">
        <f>#REF!</f>
        <v>#REF!</v>
      </c>
      <c r="L50" s="6" t="e">
        <f>#REF!</f>
        <v>#REF!</v>
      </c>
      <c r="M50" s="6" t="e">
        <f>#REF!</f>
        <v>#REF!</v>
      </c>
      <c r="N50" s="6" t="e">
        <f>#REF!</f>
        <v>#REF!</v>
      </c>
      <c r="O50" s="6" t="e">
        <f>#REF!</f>
        <v>#REF!</v>
      </c>
      <c r="P50" s="6" t="e">
        <f>#REF!</f>
        <v>#REF!</v>
      </c>
      <c r="Q50" s="6" t="e">
        <f>#REF!</f>
        <v>#REF!</v>
      </c>
      <c r="R50" s="6" t="e">
        <f>#REF!</f>
        <v>#REF!</v>
      </c>
      <c r="S50" s="6" t="e">
        <f>#REF!</f>
        <v>#REF!</v>
      </c>
      <c r="T50" s="6" t="e">
        <f>#REF!</f>
        <v>#REF!</v>
      </c>
      <c r="U50" s="6" t="e">
        <f>#REF!</f>
        <v>#REF!</v>
      </c>
      <c r="V50" s="6" t="e">
        <f>#REF!</f>
        <v>#REF!</v>
      </c>
      <c r="W50" s="6" t="e">
        <f>#REF!</f>
        <v>#REF!</v>
      </c>
      <c r="X50" s="6" t="e">
        <f>#REF!</f>
        <v>#REF!</v>
      </c>
      <c r="Y50" s="6" t="e">
        <f>#REF!</f>
        <v>#REF!</v>
      </c>
      <c r="Z50" s="6" t="e">
        <f>#REF!</f>
        <v>#REF!</v>
      </c>
      <c r="AA50" s="6" t="e">
        <f>#REF!</f>
        <v>#REF!</v>
      </c>
      <c r="AB50" s="6" t="e">
        <f>#REF!</f>
        <v>#REF!</v>
      </c>
      <c r="AC50" s="6" t="e">
        <f>#REF!</f>
        <v>#REF!</v>
      </c>
      <c r="AD50" s="6" t="e">
        <f>#REF!</f>
        <v>#REF!</v>
      </c>
      <c r="AE50" s="6" t="e">
        <f>#REF!</f>
        <v>#REF!</v>
      </c>
      <c r="AF50" s="6" t="e">
        <f>#REF!</f>
        <v>#REF!</v>
      </c>
      <c r="AG50" s="6" t="e">
        <f>#REF!</f>
        <v>#REF!</v>
      </c>
      <c r="AH50" s="6" t="e">
        <f>#REF!</f>
        <v>#REF!</v>
      </c>
      <c r="AI50" s="6" t="e">
        <f>#REF!</f>
        <v>#REF!</v>
      </c>
      <c r="AJ50" s="6" t="e">
        <f>#REF!</f>
        <v>#REF!</v>
      </c>
      <c r="AK50" s="6" t="e">
        <f>#REF!</f>
        <v>#REF!</v>
      </c>
      <c r="AL50" s="6" t="e">
        <f>#REF!</f>
        <v>#REF!</v>
      </c>
      <c r="AM50" s="6" t="e">
        <f>#REF!</f>
        <v>#REF!</v>
      </c>
      <c r="AN50" s="6" t="e">
        <f>#REF!</f>
        <v>#REF!</v>
      </c>
      <c r="AO50" s="6" t="e">
        <f>#REF!</f>
        <v>#REF!</v>
      </c>
      <c r="AP50" s="6" t="e">
        <f>#REF!</f>
        <v>#REF!</v>
      </c>
      <c r="AQ50" s="6" t="e">
        <f>#REF!</f>
        <v>#REF!</v>
      </c>
      <c r="AR50" s="6" t="e">
        <f>#REF!</f>
        <v>#REF!</v>
      </c>
      <c r="AS50" s="6" t="e">
        <f>#REF!</f>
        <v>#REF!</v>
      </c>
      <c r="AT50" s="6" t="e">
        <f>#REF!</f>
        <v>#REF!</v>
      </c>
      <c r="AU50" s="6" t="e">
        <f>#REF!</f>
        <v>#REF!</v>
      </c>
      <c r="AV50" s="6" t="e">
        <f>#REF!</f>
        <v>#REF!</v>
      </c>
      <c r="AW50" s="6" t="e">
        <f>#REF!</f>
        <v>#REF!</v>
      </c>
      <c r="AX50" s="6" t="e">
        <f>#REF!</f>
        <v>#REF!</v>
      </c>
      <c r="AY50" s="6" t="e">
        <f>#REF!</f>
        <v>#REF!</v>
      </c>
      <c r="AZ50" s="6" t="e">
        <f>#REF!</f>
        <v>#REF!</v>
      </c>
      <c r="BA50" s="6" t="e">
        <f>#REF!</f>
        <v>#REF!</v>
      </c>
      <c r="BB50" s="6" t="e">
        <f>#REF!</f>
        <v>#REF!</v>
      </c>
      <c r="BC50" s="6" t="e">
        <f>#REF!</f>
        <v>#REF!</v>
      </c>
      <c r="BD50" s="6" t="e">
        <f>#REF!</f>
        <v>#REF!</v>
      </c>
      <c r="BE50" s="6" t="e">
        <f>#REF!</f>
        <v>#REF!</v>
      </c>
      <c r="BF50" s="6" t="e">
        <f>#REF!</f>
        <v>#REF!</v>
      </c>
      <c r="BG50" s="6" t="e">
        <f>#REF!</f>
        <v>#REF!</v>
      </c>
      <c r="BH50" s="6" t="e">
        <f>#REF!</f>
        <v>#REF!</v>
      </c>
      <c r="BI50" s="6" t="e">
        <f>#REF!</f>
        <v>#REF!</v>
      </c>
      <c r="BJ50" s="6" t="e">
        <f>#REF!</f>
        <v>#REF!</v>
      </c>
      <c r="BK50" s="6" t="e">
        <f>#REF!</f>
        <v>#REF!</v>
      </c>
      <c r="BL50" s="6" t="e">
        <f>#REF!</f>
        <v>#REF!</v>
      </c>
      <c r="BM50" s="6" t="e">
        <f>#REF!</f>
        <v>#REF!</v>
      </c>
    </row>
    <row r="51" spans="1:65">
      <c r="A51" s="6" t="e">
        <f>#REF!</f>
        <v>#REF!</v>
      </c>
      <c r="B51" s="6" t="e">
        <f>#REF!</f>
        <v>#REF!</v>
      </c>
      <c r="C51" s="6" t="e">
        <f>#REF!</f>
        <v>#REF!</v>
      </c>
      <c r="D51" s="6" t="e">
        <f>#REF!</f>
        <v>#REF!</v>
      </c>
      <c r="E51" s="6" t="e">
        <f>#REF!</f>
        <v>#REF!</v>
      </c>
      <c r="F51" s="6" t="e">
        <f>#REF!</f>
        <v>#REF!</v>
      </c>
      <c r="G51" s="6" t="e">
        <f>#REF!</f>
        <v>#REF!</v>
      </c>
      <c r="H51" s="6" t="e">
        <f>#REF!</f>
        <v>#REF!</v>
      </c>
      <c r="I51" s="6" t="e">
        <f>#REF!</f>
        <v>#REF!</v>
      </c>
      <c r="J51" s="6" t="e">
        <f>#REF!</f>
        <v>#REF!</v>
      </c>
      <c r="K51" s="6" t="e">
        <f>#REF!</f>
        <v>#REF!</v>
      </c>
      <c r="L51" s="6" t="e">
        <f>#REF!</f>
        <v>#REF!</v>
      </c>
      <c r="M51" s="6" t="e">
        <f>#REF!</f>
        <v>#REF!</v>
      </c>
      <c r="N51" s="6" t="e">
        <f>#REF!</f>
        <v>#REF!</v>
      </c>
      <c r="O51" s="6" t="e">
        <f>#REF!</f>
        <v>#REF!</v>
      </c>
      <c r="P51" s="6" t="e">
        <f>#REF!</f>
        <v>#REF!</v>
      </c>
      <c r="Q51" s="6" t="e">
        <f>#REF!</f>
        <v>#REF!</v>
      </c>
      <c r="R51" s="6" t="e">
        <f>#REF!</f>
        <v>#REF!</v>
      </c>
      <c r="S51" s="6" t="e">
        <f>#REF!</f>
        <v>#REF!</v>
      </c>
      <c r="T51" s="6" t="e">
        <f>#REF!</f>
        <v>#REF!</v>
      </c>
      <c r="U51" s="6" t="e">
        <f>#REF!</f>
        <v>#REF!</v>
      </c>
      <c r="V51" s="6" t="e">
        <f>#REF!</f>
        <v>#REF!</v>
      </c>
      <c r="W51" s="6" t="e">
        <f>#REF!</f>
        <v>#REF!</v>
      </c>
      <c r="X51" s="6" t="e">
        <f>#REF!</f>
        <v>#REF!</v>
      </c>
      <c r="Y51" s="6" t="e">
        <f>#REF!</f>
        <v>#REF!</v>
      </c>
      <c r="Z51" s="6" t="e">
        <f>#REF!</f>
        <v>#REF!</v>
      </c>
      <c r="AA51" s="6" t="e">
        <f>#REF!</f>
        <v>#REF!</v>
      </c>
      <c r="AB51" s="6" t="e">
        <f>#REF!</f>
        <v>#REF!</v>
      </c>
      <c r="AC51" s="6" t="e">
        <f>#REF!</f>
        <v>#REF!</v>
      </c>
      <c r="AD51" s="6" t="e">
        <f>#REF!</f>
        <v>#REF!</v>
      </c>
      <c r="AE51" s="6" t="e">
        <f>#REF!</f>
        <v>#REF!</v>
      </c>
      <c r="AF51" s="6" t="e">
        <f>#REF!</f>
        <v>#REF!</v>
      </c>
      <c r="AG51" s="6" t="e">
        <f>#REF!</f>
        <v>#REF!</v>
      </c>
      <c r="AH51" s="6" t="e">
        <f>#REF!</f>
        <v>#REF!</v>
      </c>
      <c r="AI51" s="6" t="e">
        <f>#REF!</f>
        <v>#REF!</v>
      </c>
      <c r="AJ51" s="6" t="e">
        <f>#REF!</f>
        <v>#REF!</v>
      </c>
      <c r="AK51" s="6" t="e">
        <f>#REF!</f>
        <v>#REF!</v>
      </c>
      <c r="AL51" s="6" t="e">
        <f>#REF!</f>
        <v>#REF!</v>
      </c>
      <c r="AM51" s="6" t="e">
        <f>#REF!</f>
        <v>#REF!</v>
      </c>
      <c r="AN51" s="6" t="e">
        <f>#REF!</f>
        <v>#REF!</v>
      </c>
      <c r="AO51" s="6" t="e">
        <f>#REF!</f>
        <v>#REF!</v>
      </c>
      <c r="AP51" s="6" t="e">
        <f>#REF!</f>
        <v>#REF!</v>
      </c>
      <c r="AQ51" s="6" t="e">
        <f>#REF!</f>
        <v>#REF!</v>
      </c>
      <c r="AR51" s="6" t="e">
        <f>#REF!</f>
        <v>#REF!</v>
      </c>
      <c r="AS51" s="6" t="e">
        <f>#REF!</f>
        <v>#REF!</v>
      </c>
      <c r="AT51" s="6" t="e">
        <f>#REF!</f>
        <v>#REF!</v>
      </c>
      <c r="AU51" s="6" t="e">
        <f>#REF!</f>
        <v>#REF!</v>
      </c>
      <c r="AV51" s="6" t="e">
        <f>#REF!</f>
        <v>#REF!</v>
      </c>
      <c r="AW51" s="6" t="e">
        <f>#REF!</f>
        <v>#REF!</v>
      </c>
      <c r="AX51" s="6" t="e">
        <f>#REF!</f>
        <v>#REF!</v>
      </c>
      <c r="AY51" s="6" t="e">
        <f>#REF!</f>
        <v>#REF!</v>
      </c>
      <c r="AZ51" s="6" t="e">
        <f>#REF!</f>
        <v>#REF!</v>
      </c>
      <c r="BA51" s="6" t="e">
        <f>#REF!</f>
        <v>#REF!</v>
      </c>
      <c r="BB51" s="6" t="e">
        <f>#REF!</f>
        <v>#REF!</v>
      </c>
      <c r="BC51" s="6" t="e">
        <f>#REF!</f>
        <v>#REF!</v>
      </c>
      <c r="BD51" s="6" t="e">
        <f>#REF!</f>
        <v>#REF!</v>
      </c>
      <c r="BE51" s="6" t="e">
        <f>#REF!</f>
        <v>#REF!</v>
      </c>
      <c r="BF51" s="6" t="e">
        <f>#REF!</f>
        <v>#REF!</v>
      </c>
      <c r="BG51" s="6" t="e">
        <f>#REF!</f>
        <v>#REF!</v>
      </c>
      <c r="BH51" s="6" t="e">
        <f>#REF!</f>
        <v>#REF!</v>
      </c>
      <c r="BI51" s="6" t="e">
        <f>#REF!</f>
        <v>#REF!</v>
      </c>
      <c r="BJ51" s="6" t="e">
        <f>#REF!</f>
        <v>#REF!</v>
      </c>
      <c r="BK51" s="6" t="e">
        <f>#REF!</f>
        <v>#REF!</v>
      </c>
      <c r="BL51" s="6" t="e">
        <f>#REF!</f>
        <v>#REF!</v>
      </c>
      <c r="BM51" s="6" t="e">
        <f>#REF!</f>
        <v>#REF!</v>
      </c>
    </row>
    <row r="52" spans="1:65">
      <c r="A52" s="6" t="e">
        <f>#REF!</f>
        <v>#REF!</v>
      </c>
      <c r="B52" s="6" t="e">
        <f>#REF!</f>
        <v>#REF!</v>
      </c>
      <c r="C52" s="6" t="e">
        <f>#REF!</f>
        <v>#REF!</v>
      </c>
      <c r="D52" s="6" t="e">
        <f>#REF!</f>
        <v>#REF!</v>
      </c>
      <c r="E52" s="6" t="e">
        <f>#REF!</f>
        <v>#REF!</v>
      </c>
      <c r="F52" s="6" t="e">
        <f>#REF!</f>
        <v>#REF!</v>
      </c>
      <c r="G52" s="6" t="e">
        <f>#REF!</f>
        <v>#REF!</v>
      </c>
      <c r="H52" s="6" t="e">
        <f>#REF!</f>
        <v>#REF!</v>
      </c>
      <c r="I52" s="6" t="e">
        <f>#REF!</f>
        <v>#REF!</v>
      </c>
      <c r="J52" s="6" t="e">
        <f>#REF!</f>
        <v>#REF!</v>
      </c>
      <c r="K52" s="6" t="e">
        <f>#REF!</f>
        <v>#REF!</v>
      </c>
      <c r="L52" s="6" t="e">
        <f>#REF!</f>
        <v>#REF!</v>
      </c>
      <c r="M52" s="6" t="e">
        <f>#REF!</f>
        <v>#REF!</v>
      </c>
      <c r="N52" s="6" t="e">
        <f>#REF!</f>
        <v>#REF!</v>
      </c>
      <c r="O52" s="6" t="e">
        <f>#REF!</f>
        <v>#REF!</v>
      </c>
      <c r="P52" s="6" t="e">
        <f>#REF!</f>
        <v>#REF!</v>
      </c>
      <c r="Q52" s="6" t="e">
        <f>#REF!</f>
        <v>#REF!</v>
      </c>
      <c r="R52" s="6" t="e">
        <f>#REF!</f>
        <v>#REF!</v>
      </c>
      <c r="S52" s="6" t="e">
        <f>#REF!</f>
        <v>#REF!</v>
      </c>
      <c r="T52" s="6" t="e">
        <f>#REF!</f>
        <v>#REF!</v>
      </c>
      <c r="U52" s="6" t="e">
        <f>#REF!</f>
        <v>#REF!</v>
      </c>
      <c r="V52" s="6" t="e">
        <f>#REF!</f>
        <v>#REF!</v>
      </c>
      <c r="W52" s="6" t="e">
        <f>#REF!</f>
        <v>#REF!</v>
      </c>
      <c r="X52" s="6" t="e">
        <f>#REF!</f>
        <v>#REF!</v>
      </c>
      <c r="Y52" s="6" t="e">
        <f>#REF!</f>
        <v>#REF!</v>
      </c>
      <c r="Z52" s="6" t="e">
        <f>#REF!</f>
        <v>#REF!</v>
      </c>
      <c r="AA52" s="6" t="e">
        <f>#REF!</f>
        <v>#REF!</v>
      </c>
      <c r="AB52" s="6" t="e">
        <f>#REF!</f>
        <v>#REF!</v>
      </c>
      <c r="AC52" s="6" t="e">
        <f>#REF!</f>
        <v>#REF!</v>
      </c>
      <c r="AD52" s="6" t="e">
        <f>#REF!</f>
        <v>#REF!</v>
      </c>
      <c r="AE52" s="6" t="e">
        <f>#REF!</f>
        <v>#REF!</v>
      </c>
      <c r="AF52" s="6" t="e">
        <f>#REF!</f>
        <v>#REF!</v>
      </c>
      <c r="AG52" s="6" t="e">
        <f>#REF!</f>
        <v>#REF!</v>
      </c>
      <c r="AH52" s="6" t="e">
        <f>#REF!</f>
        <v>#REF!</v>
      </c>
      <c r="AI52" s="6" t="e">
        <f>#REF!</f>
        <v>#REF!</v>
      </c>
      <c r="AJ52" s="6" t="e">
        <f>#REF!</f>
        <v>#REF!</v>
      </c>
      <c r="AK52" s="6" t="e">
        <f>#REF!</f>
        <v>#REF!</v>
      </c>
      <c r="AL52" s="6" t="e">
        <f>#REF!</f>
        <v>#REF!</v>
      </c>
      <c r="AM52" s="6" t="e">
        <f>#REF!</f>
        <v>#REF!</v>
      </c>
      <c r="AN52" s="6" t="e">
        <f>#REF!</f>
        <v>#REF!</v>
      </c>
      <c r="AO52" s="6" t="e">
        <f>#REF!</f>
        <v>#REF!</v>
      </c>
      <c r="AP52" s="6" t="e">
        <f>#REF!</f>
        <v>#REF!</v>
      </c>
      <c r="AQ52" s="6" t="e">
        <f>#REF!</f>
        <v>#REF!</v>
      </c>
      <c r="AR52" s="6" t="e">
        <f>#REF!</f>
        <v>#REF!</v>
      </c>
      <c r="AS52" s="6" t="e">
        <f>#REF!</f>
        <v>#REF!</v>
      </c>
      <c r="AT52" s="6" t="e">
        <f>#REF!</f>
        <v>#REF!</v>
      </c>
      <c r="AU52" s="6" t="e">
        <f>#REF!</f>
        <v>#REF!</v>
      </c>
      <c r="AV52" s="6" t="e">
        <f>#REF!</f>
        <v>#REF!</v>
      </c>
      <c r="AW52" s="6" t="e">
        <f>#REF!</f>
        <v>#REF!</v>
      </c>
      <c r="AX52" s="6" t="e">
        <f>#REF!</f>
        <v>#REF!</v>
      </c>
      <c r="AY52" s="6" t="e">
        <f>#REF!</f>
        <v>#REF!</v>
      </c>
      <c r="AZ52" s="6" t="e">
        <f>#REF!</f>
        <v>#REF!</v>
      </c>
      <c r="BA52" s="6" t="e">
        <f>#REF!</f>
        <v>#REF!</v>
      </c>
      <c r="BB52" s="6" t="e">
        <f>#REF!</f>
        <v>#REF!</v>
      </c>
      <c r="BC52" s="6" t="e">
        <f>#REF!</f>
        <v>#REF!</v>
      </c>
      <c r="BD52" s="6" t="e">
        <f>#REF!</f>
        <v>#REF!</v>
      </c>
      <c r="BE52" s="6" t="e">
        <f>#REF!</f>
        <v>#REF!</v>
      </c>
      <c r="BF52" s="6" t="e">
        <f>#REF!</f>
        <v>#REF!</v>
      </c>
      <c r="BG52" s="6" t="e">
        <f>#REF!</f>
        <v>#REF!</v>
      </c>
      <c r="BH52" s="6" t="e">
        <f>#REF!</f>
        <v>#REF!</v>
      </c>
      <c r="BI52" s="6" t="e">
        <f>#REF!</f>
        <v>#REF!</v>
      </c>
      <c r="BJ52" s="6" t="e">
        <f>#REF!</f>
        <v>#REF!</v>
      </c>
      <c r="BK52" s="6" t="e">
        <f>#REF!</f>
        <v>#REF!</v>
      </c>
      <c r="BL52" s="6" t="e">
        <f>#REF!</f>
        <v>#REF!</v>
      </c>
      <c r="BM52" s="6" t="e">
        <f>#REF!</f>
        <v>#REF!</v>
      </c>
    </row>
    <row r="53" spans="1:65">
      <c r="A53" s="6" t="e">
        <f>#REF!</f>
        <v>#REF!</v>
      </c>
      <c r="B53" s="6" t="e">
        <f>#REF!</f>
        <v>#REF!</v>
      </c>
      <c r="C53" s="6" t="e">
        <f>#REF!</f>
        <v>#REF!</v>
      </c>
      <c r="D53" s="6" t="e">
        <f>#REF!</f>
        <v>#REF!</v>
      </c>
      <c r="E53" s="6" t="e">
        <f>#REF!</f>
        <v>#REF!</v>
      </c>
      <c r="F53" s="6" t="e">
        <f>#REF!</f>
        <v>#REF!</v>
      </c>
      <c r="G53" s="6" t="e">
        <f>#REF!</f>
        <v>#REF!</v>
      </c>
      <c r="H53" s="6" t="e">
        <f>#REF!</f>
        <v>#REF!</v>
      </c>
      <c r="I53" s="6" t="e">
        <f>#REF!</f>
        <v>#REF!</v>
      </c>
      <c r="J53" s="6" t="e">
        <f>#REF!</f>
        <v>#REF!</v>
      </c>
      <c r="K53" s="6" t="e">
        <f>#REF!</f>
        <v>#REF!</v>
      </c>
      <c r="L53" s="6" t="e">
        <f>#REF!</f>
        <v>#REF!</v>
      </c>
      <c r="M53" s="6" t="e">
        <f>#REF!</f>
        <v>#REF!</v>
      </c>
      <c r="N53" s="6" t="e">
        <f>#REF!</f>
        <v>#REF!</v>
      </c>
      <c r="O53" s="6" t="e">
        <f>#REF!</f>
        <v>#REF!</v>
      </c>
      <c r="P53" s="6" t="e">
        <f>#REF!</f>
        <v>#REF!</v>
      </c>
      <c r="Q53" s="6" t="e">
        <f>#REF!</f>
        <v>#REF!</v>
      </c>
      <c r="R53" s="6" t="e">
        <f>#REF!</f>
        <v>#REF!</v>
      </c>
      <c r="S53" s="6" t="e">
        <f>#REF!</f>
        <v>#REF!</v>
      </c>
      <c r="T53" s="6" t="e">
        <f>#REF!</f>
        <v>#REF!</v>
      </c>
      <c r="U53" s="6" t="e">
        <f>#REF!</f>
        <v>#REF!</v>
      </c>
      <c r="V53" s="6" t="e">
        <f>#REF!</f>
        <v>#REF!</v>
      </c>
      <c r="W53" s="6" t="e">
        <f>#REF!</f>
        <v>#REF!</v>
      </c>
      <c r="X53" s="6" t="e">
        <f>#REF!</f>
        <v>#REF!</v>
      </c>
      <c r="Y53" s="6" t="e">
        <f>#REF!</f>
        <v>#REF!</v>
      </c>
      <c r="Z53" s="6" t="e">
        <f>#REF!</f>
        <v>#REF!</v>
      </c>
      <c r="AA53" s="6" t="e">
        <f>#REF!</f>
        <v>#REF!</v>
      </c>
      <c r="AB53" s="6" t="e">
        <f>#REF!</f>
        <v>#REF!</v>
      </c>
      <c r="AC53" s="6" t="e">
        <f>#REF!</f>
        <v>#REF!</v>
      </c>
      <c r="AD53" s="6" t="e">
        <f>#REF!</f>
        <v>#REF!</v>
      </c>
      <c r="AE53" s="6" t="e">
        <f>#REF!</f>
        <v>#REF!</v>
      </c>
      <c r="AF53" s="6" t="e">
        <f>#REF!</f>
        <v>#REF!</v>
      </c>
      <c r="AG53" s="6" t="e">
        <f>#REF!</f>
        <v>#REF!</v>
      </c>
      <c r="AH53" s="6" t="e">
        <f>#REF!</f>
        <v>#REF!</v>
      </c>
      <c r="AI53" s="6" t="e">
        <f>#REF!</f>
        <v>#REF!</v>
      </c>
      <c r="AJ53" s="6" t="e">
        <f>#REF!</f>
        <v>#REF!</v>
      </c>
      <c r="AK53" s="6" t="e">
        <f>#REF!</f>
        <v>#REF!</v>
      </c>
      <c r="AL53" s="6" t="e">
        <f>#REF!</f>
        <v>#REF!</v>
      </c>
      <c r="AM53" s="6" t="e">
        <f>#REF!</f>
        <v>#REF!</v>
      </c>
      <c r="AN53" s="6" t="e">
        <f>#REF!</f>
        <v>#REF!</v>
      </c>
      <c r="AO53" s="6" t="e">
        <f>#REF!</f>
        <v>#REF!</v>
      </c>
      <c r="AP53" s="6" t="e">
        <f>#REF!</f>
        <v>#REF!</v>
      </c>
      <c r="AQ53" s="6" t="e">
        <f>#REF!</f>
        <v>#REF!</v>
      </c>
      <c r="AR53" s="6" t="e">
        <f>#REF!</f>
        <v>#REF!</v>
      </c>
      <c r="AS53" s="6" t="e">
        <f>#REF!</f>
        <v>#REF!</v>
      </c>
      <c r="AT53" s="6" t="e">
        <f>#REF!</f>
        <v>#REF!</v>
      </c>
      <c r="AU53" s="6" t="e">
        <f>#REF!</f>
        <v>#REF!</v>
      </c>
      <c r="AV53" s="6" t="e">
        <f>#REF!</f>
        <v>#REF!</v>
      </c>
      <c r="AW53" s="6" t="e">
        <f>#REF!</f>
        <v>#REF!</v>
      </c>
      <c r="AX53" s="6" t="e">
        <f>#REF!</f>
        <v>#REF!</v>
      </c>
      <c r="AY53" s="6" t="e">
        <f>#REF!</f>
        <v>#REF!</v>
      </c>
      <c r="AZ53" s="6" t="e">
        <f>#REF!</f>
        <v>#REF!</v>
      </c>
      <c r="BA53" s="6" t="e">
        <f>#REF!</f>
        <v>#REF!</v>
      </c>
      <c r="BB53" s="6" t="e">
        <f>#REF!</f>
        <v>#REF!</v>
      </c>
      <c r="BC53" s="6" t="e">
        <f>#REF!</f>
        <v>#REF!</v>
      </c>
      <c r="BD53" s="6" t="e">
        <f>#REF!</f>
        <v>#REF!</v>
      </c>
      <c r="BE53" s="6" t="e">
        <f>#REF!</f>
        <v>#REF!</v>
      </c>
      <c r="BF53" s="6" t="e">
        <f>#REF!</f>
        <v>#REF!</v>
      </c>
      <c r="BG53" s="6" t="e">
        <f>#REF!</f>
        <v>#REF!</v>
      </c>
      <c r="BH53" s="6" t="e">
        <f>#REF!</f>
        <v>#REF!</v>
      </c>
      <c r="BI53" s="6" t="e">
        <f>#REF!</f>
        <v>#REF!</v>
      </c>
      <c r="BJ53" s="6" t="e">
        <f>#REF!</f>
        <v>#REF!</v>
      </c>
      <c r="BK53" s="6" t="e">
        <f>#REF!</f>
        <v>#REF!</v>
      </c>
      <c r="BL53" s="6" t="e">
        <f>#REF!</f>
        <v>#REF!</v>
      </c>
      <c r="BM53" s="6" t="e">
        <f>#REF!</f>
        <v>#REF!</v>
      </c>
    </row>
    <row r="54" spans="1:65">
      <c r="A54" s="6" t="e">
        <f>#REF!</f>
        <v>#REF!</v>
      </c>
      <c r="B54" s="6" t="e">
        <f>#REF!</f>
        <v>#REF!</v>
      </c>
      <c r="C54" s="6" t="e">
        <f>#REF!</f>
        <v>#REF!</v>
      </c>
      <c r="D54" s="6" t="e">
        <f>#REF!</f>
        <v>#REF!</v>
      </c>
      <c r="E54" s="6" t="e">
        <f>#REF!</f>
        <v>#REF!</v>
      </c>
      <c r="F54" s="6" t="e">
        <f>#REF!</f>
        <v>#REF!</v>
      </c>
      <c r="G54" s="6" t="e">
        <f>#REF!</f>
        <v>#REF!</v>
      </c>
      <c r="H54" s="6" t="e">
        <f>#REF!</f>
        <v>#REF!</v>
      </c>
      <c r="I54" s="6" t="e">
        <f>#REF!</f>
        <v>#REF!</v>
      </c>
      <c r="J54" s="6" t="e">
        <f>#REF!</f>
        <v>#REF!</v>
      </c>
      <c r="K54" s="6" t="e">
        <f>#REF!</f>
        <v>#REF!</v>
      </c>
      <c r="L54" s="6" t="e">
        <f>#REF!</f>
        <v>#REF!</v>
      </c>
      <c r="M54" s="6" t="e">
        <f>#REF!</f>
        <v>#REF!</v>
      </c>
      <c r="N54" s="6" t="e">
        <f>#REF!</f>
        <v>#REF!</v>
      </c>
      <c r="O54" s="6" t="e">
        <f>#REF!</f>
        <v>#REF!</v>
      </c>
      <c r="P54" s="6" t="e">
        <f>#REF!</f>
        <v>#REF!</v>
      </c>
      <c r="Q54" s="6" t="e">
        <f>#REF!</f>
        <v>#REF!</v>
      </c>
      <c r="R54" s="6" t="e">
        <f>#REF!</f>
        <v>#REF!</v>
      </c>
      <c r="S54" s="6" t="e">
        <f>#REF!</f>
        <v>#REF!</v>
      </c>
      <c r="T54" s="6" t="e">
        <f>#REF!</f>
        <v>#REF!</v>
      </c>
      <c r="U54" s="6" t="e">
        <f>#REF!</f>
        <v>#REF!</v>
      </c>
      <c r="V54" s="6" t="e">
        <f>#REF!</f>
        <v>#REF!</v>
      </c>
      <c r="W54" s="6" t="e">
        <f>#REF!</f>
        <v>#REF!</v>
      </c>
      <c r="X54" s="6" t="e">
        <f>#REF!</f>
        <v>#REF!</v>
      </c>
      <c r="Y54" s="6" t="e">
        <f>#REF!</f>
        <v>#REF!</v>
      </c>
      <c r="Z54" s="6" t="e">
        <f>#REF!</f>
        <v>#REF!</v>
      </c>
      <c r="AA54" s="6" t="e">
        <f>#REF!</f>
        <v>#REF!</v>
      </c>
      <c r="AB54" s="6" t="e">
        <f>#REF!</f>
        <v>#REF!</v>
      </c>
      <c r="AC54" s="6" t="e">
        <f>#REF!</f>
        <v>#REF!</v>
      </c>
      <c r="AD54" s="6" t="e">
        <f>#REF!</f>
        <v>#REF!</v>
      </c>
      <c r="AE54" s="6" t="e">
        <f>#REF!</f>
        <v>#REF!</v>
      </c>
      <c r="AF54" s="6" t="e">
        <f>#REF!</f>
        <v>#REF!</v>
      </c>
      <c r="AG54" s="6" t="e">
        <f>#REF!</f>
        <v>#REF!</v>
      </c>
      <c r="AH54" s="6" t="e">
        <f>#REF!</f>
        <v>#REF!</v>
      </c>
      <c r="AI54" s="6" t="e">
        <f>#REF!</f>
        <v>#REF!</v>
      </c>
      <c r="AJ54" s="6" t="e">
        <f>#REF!</f>
        <v>#REF!</v>
      </c>
      <c r="AK54" s="6" t="e">
        <f>#REF!</f>
        <v>#REF!</v>
      </c>
      <c r="AL54" s="6" t="e">
        <f>#REF!</f>
        <v>#REF!</v>
      </c>
      <c r="AM54" s="6" t="e">
        <f>#REF!</f>
        <v>#REF!</v>
      </c>
      <c r="AN54" s="6" t="e">
        <f>#REF!</f>
        <v>#REF!</v>
      </c>
      <c r="AO54" s="6" t="e">
        <f>#REF!</f>
        <v>#REF!</v>
      </c>
      <c r="AP54" s="6" t="e">
        <f>#REF!</f>
        <v>#REF!</v>
      </c>
      <c r="AQ54" s="6" t="e">
        <f>#REF!</f>
        <v>#REF!</v>
      </c>
      <c r="AR54" s="6" t="e">
        <f>#REF!</f>
        <v>#REF!</v>
      </c>
      <c r="AS54" s="6" t="e">
        <f>#REF!</f>
        <v>#REF!</v>
      </c>
      <c r="AT54" s="6" t="e">
        <f>#REF!</f>
        <v>#REF!</v>
      </c>
      <c r="AU54" s="6" t="e">
        <f>#REF!</f>
        <v>#REF!</v>
      </c>
      <c r="AV54" s="6" t="e">
        <f>#REF!</f>
        <v>#REF!</v>
      </c>
      <c r="AW54" s="6" t="e">
        <f>#REF!</f>
        <v>#REF!</v>
      </c>
      <c r="AX54" s="6" t="e">
        <f>#REF!</f>
        <v>#REF!</v>
      </c>
      <c r="AY54" s="6" t="e">
        <f>#REF!</f>
        <v>#REF!</v>
      </c>
      <c r="AZ54" s="6" t="e">
        <f>#REF!</f>
        <v>#REF!</v>
      </c>
      <c r="BA54" s="6" t="e">
        <f>#REF!</f>
        <v>#REF!</v>
      </c>
      <c r="BB54" s="6" t="e">
        <f>#REF!</f>
        <v>#REF!</v>
      </c>
      <c r="BC54" s="6" t="e">
        <f>#REF!</f>
        <v>#REF!</v>
      </c>
      <c r="BD54" s="6" t="e">
        <f>#REF!</f>
        <v>#REF!</v>
      </c>
      <c r="BE54" s="6" t="e">
        <f>#REF!</f>
        <v>#REF!</v>
      </c>
      <c r="BF54" s="6" t="e">
        <f>#REF!</f>
        <v>#REF!</v>
      </c>
      <c r="BG54" s="6" t="e">
        <f>#REF!</f>
        <v>#REF!</v>
      </c>
      <c r="BH54" s="6" t="e">
        <f>#REF!</f>
        <v>#REF!</v>
      </c>
      <c r="BI54" s="6" t="e">
        <f>#REF!</f>
        <v>#REF!</v>
      </c>
      <c r="BJ54" s="6" t="e">
        <f>#REF!</f>
        <v>#REF!</v>
      </c>
      <c r="BK54" s="6" t="e">
        <f>#REF!</f>
        <v>#REF!</v>
      </c>
      <c r="BL54" s="6" t="e">
        <f>#REF!</f>
        <v>#REF!</v>
      </c>
      <c r="BM54" s="6" t="e">
        <f>#REF!</f>
        <v>#REF!</v>
      </c>
    </row>
    <row r="55" spans="1:65">
      <c r="A55" s="6" t="e">
        <f>#REF!</f>
        <v>#REF!</v>
      </c>
      <c r="B55" s="6" t="e">
        <f>#REF!</f>
        <v>#REF!</v>
      </c>
      <c r="C55" s="6" t="e">
        <f>#REF!</f>
        <v>#REF!</v>
      </c>
      <c r="D55" s="6" t="e">
        <f>#REF!</f>
        <v>#REF!</v>
      </c>
      <c r="E55" s="6" t="e">
        <f>#REF!</f>
        <v>#REF!</v>
      </c>
      <c r="F55" s="6" t="e">
        <f>#REF!</f>
        <v>#REF!</v>
      </c>
      <c r="G55" s="6" t="e">
        <f>#REF!</f>
        <v>#REF!</v>
      </c>
      <c r="H55" s="6" t="e">
        <f>#REF!</f>
        <v>#REF!</v>
      </c>
      <c r="I55" s="6" t="e">
        <f>#REF!</f>
        <v>#REF!</v>
      </c>
      <c r="J55" s="6" t="e">
        <f>#REF!</f>
        <v>#REF!</v>
      </c>
      <c r="K55" s="6" t="e">
        <f>#REF!</f>
        <v>#REF!</v>
      </c>
      <c r="L55" s="6" t="e">
        <f>#REF!</f>
        <v>#REF!</v>
      </c>
      <c r="M55" s="6" t="e">
        <f>#REF!</f>
        <v>#REF!</v>
      </c>
      <c r="N55" s="6" t="e">
        <f>#REF!</f>
        <v>#REF!</v>
      </c>
      <c r="O55" s="6" t="e">
        <f>#REF!</f>
        <v>#REF!</v>
      </c>
      <c r="P55" s="6" t="e">
        <f>#REF!</f>
        <v>#REF!</v>
      </c>
      <c r="Q55" s="6" t="e">
        <f>#REF!</f>
        <v>#REF!</v>
      </c>
      <c r="R55" s="6" t="e">
        <f>#REF!</f>
        <v>#REF!</v>
      </c>
      <c r="S55" s="6" t="e">
        <f>#REF!</f>
        <v>#REF!</v>
      </c>
      <c r="T55" s="6" t="e">
        <f>#REF!</f>
        <v>#REF!</v>
      </c>
      <c r="U55" s="6" t="e">
        <f>#REF!</f>
        <v>#REF!</v>
      </c>
      <c r="V55" s="6" t="e">
        <f>#REF!</f>
        <v>#REF!</v>
      </c>
      <c r="W55" s="6" t="e">
        <f>#REF!</f>
        <v>#REF!</v>
      </c>
      <c r="X55" s="6" t="e">
        <f>#REF!</f>
        <v>#REF!</v>
      </c>
      <c r="Y55" s="6" t="e">
        <f>#REF!</f>
        <v>#REF!</v>
      </c>
      <c r="Z55" s="6" t="e">
        <f>#REF!</f>
        <v>#REF!</v>
      </c>
      <c r="AA55" s="6" t="e">
        <f>#REF!</f>
        <v>#REF!</v>
      </c>
      <c r="AB55" s="6" t="e">
        <f>#REF!</f>
        <v>#REF!</v>
      </c>
      <c r="AC55" s="6" t="e">
        <f>#REF!</f>
        <v>#REF!</v>
      </c>
      <c r="AD55" s="6" t="e">
        <f>#REF!</f>
        <v>#REF!</v>
      </c>
      <c r="AE55" s="6" t="e">
        <f>#REF!</f>
        <v>#REF!</v>
      </c>
      <c r="AF55" s="6" t="e">
        <f>#REF!</f>
        <v>#REF!</v>
      </c>
      <c r="AG55" s="6" t="e">
        <f>#REF!</f>
        <v>#REF!</v>
      </c>
      <c r="AH55" s="6" t="e">
        <f>#REF!</f>
        <v>#REF!</v>
      </c>
      <c r="AI55" s="6" t="e">
        <f>#REF!</f>
        <v>#REF!</v>
      </c>
      <c r="AJ55" s="6" t="e">
        <f>#REF!</f>
        <v>#REF!</v>
      </c>
      <c r="AK55" s="6" t="e">
        <f>#REF!</f>
        <v>#REF!</v>
      </c>
      <c r="AL55" s="6" t="e">
        <f>#REF!</f>
        <v>#REF!</v>
      </c>
      <c r="AM55" s="6" t="e">
        <f>#REF!</f>
        <v>#REF!</v>
      </c>
      <c r="AN55" s="6" t="e">
        <f>#REF!</f>
        <v>#REF!</v>
      </c>
      <c r="AO55" s="6" t="e">
        <f>#REF!</f>
        <v>#REF!</v>
      </c>
      <c r="AP55" s="6" t="e">
        <f>#REF!</f>
        <v>#REF!</v>
      </c>
      <c r="AQ55" s="6" t="e">
        <f>#REF!</f>
        <v>#REF!</v>
      </c>
      <c r="AR55" s="6" t="e">
        <f>#REF!</f>
        <v>#REF!</v>
      </c>
      <c r="AS55" s="6" t="e">
        <f>#REF!</f>
        <v>#REF!</v>
      </c>
      <c r="AT55" s="6" t="e">
        <f>#REF!</f>
        <v>#REF!</v>
      </c>
      <c r="AU55" s="6" t="e">
        <f>#REF!</f>
        <v>#REF!</v>
      </c>
      <c r="AV55" s="6" t="e">
        <f>#REF!</f>
        <v>#REF!</v>
      </c>
      <c r="AW55" s="6" t="e">
        <f>#REF!</f>
        <v>#REF!</v>
      </c>
      <c r="AX55" s="6" t="e">
        <f>#REF!</f>
        <v>#REF!</v>
      </c>
      <c r="AY55" s="6" t="e">
        <f>#REF!</f>
        <v>#REF!</v>
      </c>
      <c r="AZ55" s="6" t="e">
        <f>#REF!</f>
        <v>#REF!</v>
      </c>
      <c r="BA55" s="6" t="e">
        <f>#REF!</f>
        <v>#REF!</v>
      </c>
      <c r="BB55" s="6" t="e">
        <f>#REF!</f>
        <v>#REF!</v>
      </c>
      <c r="BC55" s="6" t="e">
        <f>#REF!</f>
        <v>#REF!</v>
      </c>
      <c r="BD55" s="6" t="e">
        <f>#REF!</f>
        <v>#REF!</v>
      </c>
      <c r="BE55" s="6" t="e">
        <f>#REF!</f>
        <v>#REF!</v>
      </c>
      <c r="BF55" s="6" t="e">
        <f>#REF!</f>
        <v>#REF!</v>
      </c>
      <c r="BG55" s="6" t="e">
        <f>#REF!</f>
        <v>#REF!</v>
      </c>
      <c r="BH55" s="6" t="e">
        <f>#REF!</f>
        <v>#REF!</v>
      </c>
      <c r="BI55" s="6" t="e">
        <f>#REF!</f>
        <v>#REF!</v>
      </c>
      <c r="BJ55" s="6" t="e">
        <f>#REF!</f>
        <v>#REF!</v>
      </c>
      <c r="BK55" s="6" t="e">
        <f>#REF!</f>
        <v>#REF!</v>
      </c>
      <c r="BL55" s="6" t="e">
        <f>#REF!</f>
        <v>#REF!</v>
      </c>
      <c r="BM55" s="6" t="e">
        <f>#REF!</f>
        <v>#REF!</v>
      </c>
    </row>
    <row r="56" spans="1:65">
      <c r="A56" s="6" t="e">
        <f>#REF!</f>
        <v>#REF!</v>
      </c>
      <c r="B56" s="6" t="e">
        <f>#REF!</f>
        <v>#REF!</v>
      </c>
      <c r="C56" s="6" t="e">
        <f>#REF!</f>
        <v>#REF!</v>
      </c>
      <c r="D56" s="6" t="e">
        <f>#REF!</f>
        <v>#REF!</v>
      </c>
      <c r="E56" s="6" t="e">
        <f>#REF!</f>
        <v>#REF!</v>
      </c>
      <c r="F56" s="6" t="e">
        <f>#REF!</f>
        <v>#REF!</v>
      </c>
      <c r="G56" s="6" t="e">
        <f>#REF!</f>
        <v>#REF!</v>
      </c>
      <c r="H56" s="6" t="e">
        <f>#REF!</f>
        <v>#REF!</v>
      </c>
      <c r="I56" s="6" t="e">
        <f>#REF!</f>
        <v>#REF!</v>
      </c>
      <c r="J56" s="6" t="e">
        <f>#REF!</f>
        <v>#REF!</v>
      </c>
      <c r="K56" s="6" t="e">
        <f>#REF!</f>
        <v>#REF!</v>
      </c>
      <c r="L56" s="6" t="e">
        <f>#REF!</f>
        <v>#REF!</v>
      </c>
      <c r="M56" s="6" t="e">
        <f>#REF!</f>
        <v>#REF!</v>
      </c>
      <c r="N56" s="6" t="e">
        <f>#REF!</f>
        <v>#REF!</v>
      </c>
      <c r="O56" s="6" t="e">
        <f>#REF!</f>
        <v>#REF!</v>
      </c>
      <c r="P56" s="6" t="e">
        <f>#REF!</f>
        <v>#REF!</v>
      </c>
      <c r="Q56" s="6" t="e">
        <f>#REF!</f>
        <v>#REF!</v>
      </c>
      <c r="R56" s="6" t="e">
        <f>#REF!</f>
        <v>#REF!</v>
      </c>
      <c r="S56" s="6" t="e">
        <f>#REF!</f>
        <v>#REF!</v>
      </c>
      <c r="T56" s="6" t="e">
        <f>#REF!</f>
        <v>#REF!</v>
      </c>
      <c r="U56" s="6" t="e">
        <f>#REF!</f>
        <v>#REF!</v>
      </c>
      <c r="V56" s="6" t="e">
        <f>#REF!</f>
        <v>#REF!</v>
      </c>
      <c r="W56" s="6" t="e">
        <f>#REF!</f>
        <v>#REF!</v>
      </c>
      <c r="X56" s="6" t="e">
        <f>#REF!</f>
        <v>#REF!</v>
      </c>
      <c r="Y56" s="6" t="e">
        <f>#REF!</f>
        <v>#REF!</v>
      </c>
      <c r="Z56" s="6" t="e">
        <f>#REF!</f>
        <v>#REF!</v>
      </c>
      <c r="AA56" s="6" t="e">
        <f>#REF!</f>
        <v>#REF!</v>
      </c>
      <c r="AB56" s="6" t="e">
        <f>#REF!</f>
        <v>#REF!</v>
      </c>
      <c r="AC56" s="6" t="e">
        <f>#REF!</f>
        <v>#REF!</v>
      </c>
      <c r="AD56" s="6" t="e">
        <f>#REF!</f>
        <v>#REF!</v>
      </c>
      <c r="AE56" s="6" t="e">
        <f>#REF!</f>
        <v>#REF!</v>
      </c>
      <c r="AF56" s="6" t="e">
        <f>#REF!</f>
        <v>#REF!</v>
      </c>
      <c r="AG56" s="6" t="e">
        <f>#REF!</f>
        <v>#REF!</v>
      </c>
      <c r="AH56" s="6" t="e">
        <f>#REF!</f>
        <v>#REF!</v>
      </c>
      <c r="AI56" s="6" t="e">
        <f>#REF!</f>
        <v>#REF!</v>
      </c>
      <c r="AJ56" s="6" t="e">
        <f>#REF!</f>
        <v>#REF!</v>
      </c>
      <c r="AK56" s="6" t="e">
        <f>#REF!</f>
        <v>#REF!</v>
      </c>
      <c r="AL56" s="6" t="e">
        <f>#REF!</f>
        <v>#REF!</v>
      </c>
      <c r="AM56" s="6" t="e">
        <f>#REF!</f>
        <v>#REF!</v>
      </c>
      <c r="AN56" s="6" t="e">
        <f>#REF!</f>
        <v>#REF!</v>
      </c>
      <c r="AO56" s="6" t="e">
        <f>#REF!</f>
        <v>#REF!</v>
      </c>
      <c r="AP56" s="6" t="e">
        <f>#REF!</f>
        <v>#REF!</v>
      </c>
      <c r="AQ56" s="6" t="e">
        <f>#REF!</f>
        <v>#REF!</v>
      </c>
      <c r="AR56" s="6" t="e">
        <f>#REF!</f>
        <v>#REF!</v>
      </c>
      <c r="AS56" s="6" t="e">
        <f>#REF!</f>
        <v>#REF!</v>
      </c>
      <c r="AT56" s="6" t="e">
        <f>#REF!</f>
        <v>#REF!</v>
      </c>
      <c r="AU56" s="6" t="e">
        <f>#REF!</f>
        <v>#REF!</v>
      </c>
      <c r="AV56" s="6" t="e">
        <f>#REF!</f>
        <v>#REF!</v>
      </c>
      <c r="AW56" s="6" t="e">
        <f>#REF!</f>
        <v>#REF!</v>
      </c>
      <c r="AX56" s="6" t="e">
        <f>#REF!</f>
        <v>#REF!</v>
      </c>
      <c r="AY56" s="6" t="e">
        <f>#REF!</f>
        <v>#REF!</v>
      </c>
      <c r="AZ56" s="6" t="e">
        <f>#REF!</f>
        <v>#REF!</v>
      </c>
      <c r="BA56" s="6" t="e">
        <f>#REF!</f>
        <v>#REF!</v>
      </c>
      <c r="BB56" s="6" t="e">
        <f>#REF!</f>
        <v>#REF!</v>
      </c>
      <c r="BC56" s="6" t="e">
        <f>#REF!</f>
        <v>#REF!</v>
      </c>
      <c r="BD56" s="6" t="e">
        <f>#REF!</f>
        <v>#REF!</v>
      </c>
      <c r="BE56" s="6" t="e">
        <f>#REF!</f>
        <v>#REF!</v>
      </c>
      <c r="BF56" s="6" t="e">
        <f>#REF!</f>
        <v>#REF!</v>
      </c>
      <c r="BG56" s="6" t="e">
        <f>#REF!</f>
        <v>#REF!</v>
      </c>
      <c r="BH56" s="6" t="e">
        <f>#REF!</f>
        <v>#REF!</v>
      </c>
      <c r="BI56" s="6" t="e">
        <f>#REF!</f>
        <v>#REF!</v>
      </c>
      <c r="BJ56" s="6" t="e">
        <f>#REF!</f>
        <v>#REF!</v>
      </c>
      <c r="BK56" s="6" t="e">
        <f>#REF!</f>
        <v>#REF!</v>
      </c>
      <c r="BL56" s="6" t="e">
        <f>#REF!</f>
        <v>#REF!</v>
      </c>
      <c r="BM56" s="6" t="e">
        <f>#REF!</f>
        <v>#REF!</v>
      </c>
    </row>
  </sheetData>
  <phoneticPr fontId="5"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M56"/>
  <sheetViews>
    <sheetView rightToLeft="1" workbookViewId="0"/>
  </sheetViews>
  <sheetFormatPr defaultRowHeight="12.75"/>
  <sheetData>
    <row r="3" spans="1:65">
      <c r="B3" t="e">
        <f ca="1">_xll.xpGetDimLabel(1, 0, "XPQUERYDOC_0")</f>
        <v>#NAME?</v>
      </c>
    </row>
    <row r="4" spans="1:65">
      <c r="B4" t="e">
        <f ca="1">_xll.xpGetDimLabel(0, 0, "XPQUERYDOC_0")</f>
        <v>#NAME?</v>
      </c>
      <c r="C4" t="e">
        <f ca="1">_xll.xpGetDimLabel(0, 1, "XPQUERYDOC_0")</f>
        <v>#NAME?</v>
      </c>
      <c r="D4" t="e">
        <f ca="1">_xll.xpGetDimLabel(0, 2, "XPQUERYDOC_0")</f>
        <v>#NAME?</v>
      </c>
      <c r="E4" t="e">
        <f ca="1">_xll.xpGetDimLabel(0, 3, "XPQUERYDOC_0")</f>
        <v>#NAME?</v>
      </c>
      <c r="F4" t="e">
        <f ca="1">_xll.xpGetDimLabel(0, 4, "XPQUERYDOC_0")</f>
        <v>#NAME?</v>
      </c>
      <c r="G4" t="e">
        <f ca="1">_xll.xpGetDimLabel(0, 5, "XPQUERYDOC_0")</f>
        <v>#NAME?</v>
      </c>
      <c r="H4" t="e">
        <f ca="1">_xll.xpGetDimLabel(0, 6, "XPQUERYDOC_0")</f>
        <v>#NAME?</v>
      </c>
      <c r="I4" t="e">
        <f ca="1">_xll.xpGetDimLabel(0, 7, "XPQUERYDOC_0")</f>
        <v>#NAME?</v>
      </c>
      <c r="J4" t="e">
        <f ca="1">_xll.xpGetDimLabel(0, 8, "XPQUERYDOC_0")</f>
        <v>#NAME?</v>
      </c>
      <c r="K4" t="e">
        <f ca="1">_xll.xpGetDimLabel(0, 9, "XPQUERYDOC_0")</f>
        <v>#NAME?</v>
      </c>
      <c r="L4" t="e">
        <f ca="1">_xll.xpGetDimLabel(0, 10, "XPQUERYDOC_0")</f>
        <v>#NAME?</v>
      </c>
      <c r="M4" t="e">
        <f ca="1">_xll.xpGetDimLabel(0, 11, "XPQUERYDOC_0")</f>
        <v>#NAME?</v>
      </c>
      <c r="N4" t="e">
        <f ca="1">_xll.xpGetDimLabel(0, 12, "XPQUERYDOC_0")</f>
        <v>#NAME?</v>
      </c>
      <c r="O4" t="e">
        <f ca="1">_xll.xpGetDimLabel(0, 13, "XPQUERYDOC_0")</f>
        <v>#NAME?</v>
      </c>
      <c r="P4" t="e">
        <f ca="1">_xll.xpGetDimLabel(0, 14, "XPQUERYDOC_0")</f>
        <v>#NAME?</v>
      </c>
      <c r="Q4" t="e">
        <f ca="1">_xll.xpGetDimLabel(0, 15, "XPQUERYDOC_0")</f>
        <v>#NAME?</v>
      </c>
      <c r="R4" t="e">
        <f ca="1">_xll.xpGetDimLabel(0, 16, "XPQUERYDOC_0")</f>
        <v>#NAME?</v>
      </c>
      <c r="S4" t="e">
        <f ca="1">_xll.xpGetDimLabel(0, 17, "XPQUERYDOC_0")</f>
        <v>#NAME?</v>
      </c>
      <c r="T4" t="e">
        <f ca="1">_xll.xpGetDimLabel(0, 18, "XPQUERYDOC_0")</f>
        <v>#NAME?</v>
      </c>
      <c r="U4" t="e">
        <f ca="1">_xll.xpGetDimLabel(0, 19, "XPQUERYDOC_0")</f>
        <v>#NAME?</v>
      </c>
      <c r="V4" t="e">
        <f ca="1">_xll.xpGetDimLabel(0, 20, "XPQUERYDOC_0")</f>
        <v>#NAME?</v>
      </c>
      <c r="W4" t="e">
        <f ca="1">_xll.xpGetDimLabel(0, 21, "XPQUERYDOC_0")</f>
        <v>#NAME?</v>
      </c>
      <c r="X4" t="e">
        <f ca="1">_xll.xpGetDimLabel(0, 22, "XPQUERYDOC_0")</f>
        <v>#NAME?</v>
      </c>
      <c r="Y4" t="e">
        <f ca="1">_xll.xpGetDimLabel(0, 23, "XPQUERYDOC_0")</f>
        <v>#NAME?</v>
      </c>
      <c r="Z4" t="e">
        <f ca="1">_xll.xpGetDimLabel(0, 24, "XPQUERYDOC_0")</f>
        <v>#NAME?</v>
      </c>
      <c r="AA4" t="e">
        <f ca="1">_xll.xpGetDimLabel(0, 25, "XPQUERYDOC_0")</f>
        <v>#NAME?</v>
      </c>
      <c r="AB4" t="e">
        <f ca="1">_xll.xpGetDimLabel(0, 26, "XPQUERYDOC_0")</f>
        <v>#NAME?</v>
      </c>
      <c r="AC4" t="e">
        <f ca="1">_xll.xpGetDimLabel(0, 27, "XPQUERYDOC_0")</f>
        <v>#NAME?</v>
      </c>
      <c r="AD4" t="e">
        <f ca="1">_xll.xpGetDimLabel(0, 28, "XPQUERYDOC_0")</f>
        <v>#NAME?</v>
      </c>
      <c r="AE4" t="e">
        <f ca="1">_xll.xpGetDimLabel(0, 29, "XPQUERYDOC_0")</f>
        <v>#NAME?</v>
      </c>
      <c r="AF4" t="e">
        <f ca="1">_xll.xpGetDimLabel(0, 30, "XPQUERYDOC_0")</f>
        <v>#NAME?</v>
      </c>
      <c r="AG4" t="e">
        <f ca="1">_xll.xpGetDimLabel(0, 31, "XPQUERYDOC_0")</f>
        <v>#NAME?</v>
      </c>
      <c r="AH4" t="e">
        <f ca="1">_xll.xpGetDimLabel(0, 32, "XPQUERYDOC_0")</f>
        <v>#NAME?</v>
      </c>
      <c r="AI4" t="e">
        <f ca="1">_xll.xpGetDimLabel(0, 33, "XPQUERYDOC_0")</f>
        <v>#NAME?</v>
      </c>
      <c r="AJ4" t="e">
        <f ca="1">_xll.xpGetDimLabel(0, 34, "XPQUERYDOC_0")</f>
        <v>#NAME?</v>
      </c>
      <c r="AK4" t="e">
        <f ca="1">_xll.xpGetDimLabel(0, 35, "XPQUERYDOC_0")</f>
        <v>#NAME?</v>
      </c>
      <c r="AL4" t="e">
        <f ca="1">_xll.xpGetDimLabel(0, 36, "XPQUERYDOC_0")</f>
        <v>#NAME?</v>
      </c>
      <c r="AM4" t="e">
        <f ca="1">_xll.xpGetDimLabel(0, 37, "XPQUERYDOC_0")</f>
        <v>#NAME?</v>
      </c>
      <c r="AN4" t="e">
        <f ca="1">_xll.xpGetDimLabel(0, 38, "XPQUERYDOC_0")</f>
        <v>#NAME?</v>
      </c>
      <c r="AO4" t="e">
        <f ca="1">_xll.xpGetDimLabel(0, 39, "XPQUERYDOC_0")</f>
        <v>#NAME?</v>
      </c>
      <c r="AP4" t="e">
        <f ca="1">_xll.xpGetDimLabel(0, 40, "XPQUERYDOC_0")</f>
        <v>#NAME?</v>
      </c>
      <c r="AQ4" t="e">
        <f ca="1">_xll.xpGetDimLabel(0, 41, "XPQUERYDOC_0")</f>
        <v>#NAME?</v>
      </c>
      <c r="AR4" t="e">
        <f ca="1">_xll.xpGetDimLabel(0, 42, "XPQUERYDOC_0")</f>
        <v>#NAME?</v>
      </c>
      <c r="AS4" t="e">
        <f ca="1">_xll.xpGetDimLabel(0, 43, "XPQUERYDOC_0")</f>
        <v>#NAME?</v>
      </c>
      <c r="AT4" t="e">
        <f ca="1">_xll.xpGetDimLabel(0, 44, "XPQUERYDOC_0")</f>
        <v>#NAME?</v>
      </c>
      <c r="AU4" t="e">
        <f ca="1">_xll.xpGetDimLabel(0, 45, "XPQUERYDOC_0")</f>
        <v>#NAME?</v>
      </c>
      <c r="AV4" t="e">
        <f ca="1">_xll.xpGetDimLabel(0, 46, "XPQUERYDOC_0")</f>
        <v>#NAME?</v>
      </c>
      <c r="AW4" t="e">
        <f ca="1">_xll.xpGetDimLabel(0, 47, "XPQUERYDOC_0")</f>
        <v>#NAME?</v>
      </c>
      <c r="AX4" t="e">
        <f ca="1">_xll.xpGetDimLabel(0, 48, "XPQUERYDOC_0")</f>
        <v>#NAME?</v>
      </c>
      <c r="AY4" t="e">
        <f ca="1">_xll.xpGetDimLabel(0, 49, "XPQUERYDOC_0")</f>
        <v>#NAME?</v>
      </c>
      <c r="AZ4" t="e">
        <f ca="1">_xll.xpGetDimLabel(0, 50, "XPQUERYDOC_0")</f>
        <v>#NAME?</v>
      </c>
      <c r="BA4" t="e">
        <f ca="1">_xll.xpGetDimLabel(0, 51, "XPQUERYDOC_0")</f>
        <v>#NAME?</v>
      </c>
      <c r="BB4" t="e">
        <f ca="1">_xll.xpGetDimLabel(0, 52, "XPQUERYDOC_0")</f>
        <v>#NAME?</v>
      </c>
      <c r="BC4" t="e">
        <f ca="1">_xll.xpGetDimLabel(0, 53, "XPQUERYDOC_0")</f>
        <v>#NAME?</v>
      </c>
      <c r="BD4" t="e">
        <f ca="1">_xll.xpGetDimLabel(0, 54, "XPQUERYDOC_0")</f>
        <v>#NAME?</v>
      </c>
      <c r="BE4" t="e">
        <f ca="1">_xll.xpGetDimLabel(0, 55, "XPQUERYDOC_0")</f>
        <v>#NAME?</v>
      </c>
      <c r="BF4" t="e">
        <f ca="1">_xll.xpGetDimLabel(0, 56, "XPQUERYDOC_0")</f>
        <v>#NAME?</v>
      </c>
      <c r="BG4" t="e">
        <f ca="1">_xll.xpGetDimLabel(0, 57, "XPQUERYDOC_0")</f>
        <v>#NAME?</v>
      </c>
      <c r="BH4" t="e">
        <f ca="1">_xll.xpGetDimLabel(0, 58, "XPQUERYDOC_0")</f>
        <v>#NAME?</v>
      </c>
      <c r="BI4" t="e">
        <f ca="1">_xll.xpGetDimLabel(0, 59, "XPQUERYDOC_0")</f>
        <v>#NAME?</v>
      </c>
      <c r="BJ4" t="e">
        <f ca="1">_xll.xpGetDimLabel(0, 60, "XPQUERYDOC_0")</f>
        <v>#NAME?</v>
      </c>
      <c r="BK4" t="e">
        <f ca="1">_xll.xpGetDimLabel(0, 61, "XPQUERYDOC_0")</f>
        <v>#NAME?</v>
      </c>
      <c r="BL4" t="e">
        <f ca="1">_xll.xpGetDimLabel(0, 62, "XPQUERYDOC_0")</f>
        <v>#NAME?</v>
      </c>
      <c r="BM4" t="e">
        <f ca="1">_xll.xpGetDimLabel(0, 63, "XPQUERYDOC_0")</f>
        <v>#NAME?</v>
      </c>
    </row>
    <row r="5" spans="1:65">
      <c r="A5" t="e">
        <f ca="1">_xll.xpGetDimLabel(2, 0, "XPQUERYDOC_0")</f>
        <v>#NAME?</v>
      </c>
      <c r="B5" t="e">
        <f ca="1">_xll.xpGetDataCell(((XPQUERYDOC_0!$A5-3)*64)+(XPQUERYDOC_0!B$1-0), "XPQUERYDOC_0")</f>
        <v>#NAME?</v>
      </c>
      <c r="C5" t="e">
        <f ca="1">_xll.xpGetDataCell(((XPQUERYDOC_0!$A5-3)*64)+(XPQUERYDOC_0!C$1-0), "XPQUERYDOC_0")</f>
        <v>#NAME?</v>
      </c>
      <c r="D5" t="e">
        <f ca="1">_xll.xpGetDataCell(((XPQUERYDOC_0!$A5-3)*64)+(XPQUERYDOC_0!D$1-0), "XPQUERYDOC_0")</f>
        <v>#NAME?</v>
      </c>
      <c r="E5" t="e">
        <f ca="1">_xll.xpGetDataCell(((XPQUERYDOC_0!$A5-3)*64)+(XPQUERYDOC_0!E$1-0), "XPQUERYDOC_0")</f>
        <v>#NAME?</v>
      </c>
      <c r="F5" t="e">
        <f ca="1">_xll.xpGetDataCell(((XPQUERYDOC_0!$A5-3)*64)+(XPQUERYDOC_0!F$1-0), "XPQUERYDOC_0")</f>
        <v>#NAME?</v>
      </c>
      <c r="G5" t="e">
        <f ca="1">_xll.xpGetDataCell(((XPQUERYDOC_0!$A5-3)*64)+(XPQUERYDOC_0!G$1-0), "XPQUERYDOC_0")</f>
        <v>#NAME?</v>
      </c>
      <c r="H5" t="e">
        <f ca="1">_xll.xpGetDataCell(((XPQUERYDOC_0!$A5-3)*64)+(XPQUERYDOC_0!H$1-0), "XPQUERYDOC_0")</f>
        <v>#NAME?</v>
      </c>
      <c r="I5" t="e">
        <f ca="1">_xll.xpGetDataCell(((XPQUERYDOC_0!$A5-3)*64)+(XPQUERYDOC_0!I$1-0), "XPQUERYDOC_0")</f>
        <v>#NAME?</v>
      </c>
      <c r="J5" t="e">
        <f ca="1">_xll.xpGetDataCell(((XPQUERYDOC_0!$A5-3)*64)+(XPQUERYDOC_0!J$1-0), "XPQUERYDOC_0")</f>
        <v>#NAME?</v>
      </c>
      <c r="K5" t="e">
        <f ca="1">_xll.xpGetDataCell(((XPQUERYDOC_0!$A5-3)*64)+(XPQUERYDOC_0!K$1-0), "XPQUERYDOC_0")</f>
        <v>#NAME?</v>
      </c>
      <c r="L5" t="e">
        <f ca="1">_xll.xpGetDataCell(((XPQUERYDOC_0!$A5-3)*64)+(XPQUERYDOC_0!L$1-0), "XPQUERYDOC_0")</f>
        <v>#NAME?</v>
      </c>
      <c r="M5" t="e">
        <f ca="1">_xll.xpGetDataCell(((XPQUERYDOC_0!$A5-3)*64)+(XPQUERYDOC_0!M$1-0), "XPQUERYDOC_0")</f>
        <v>#NAME?</v>
      </c>
      <c r="N5" t="e">
        <f ca="1">_xll.xpGetDataCell(((XPQUERYDOC_0!$A5-3)*64)+(XPQUERYDOC_0!N$1-0), "XPQUERYDOC_0")</f>
        <v>#NAME?</v>
      </c>
      <c r="O5" t="e">
        <f ca="1">_xll.xpGetDataCell(((XPQUERYDOC_0!$A5-3)*64)+(XPQUERYDOC_0!O$1-0), "XPQUERYDOC_0")</f>
        <v>#NAME?</v>
      </c>
      <c r="P5" t="e">
        <f ca="1">_xll.xpGetDataCell(((XPQUERYDOC_0!$A5-3)*64)+(XPQUERYDOC_0!P$1-0), "XPQUERYDOC_0")</f>
        <v>#NAME?</v>
      </c>
      <c r="Q5" t="e">
        <f ca="1">_xll.xpGetDataCell(((XPQUERYDOC_0!$A5-3)*64)+(XPQUERYDOC_0!Q$1-0), "XPQUERYDOC_0")</f>
        <v>#NAME?</v>
      </c>
      <c r="R5" t="e">
        <f ca="1">_xll.xpGetDataCell(((XPQUERYDOC_0!$A5-3)*64)+(XPQUERYDOC_0!R$1-0), "XPQUERYDOC_0")</f>
        <v>#NAME?</v>
      </c>
      <c r="S5" t="e">
        <f ca="1">_xll.xpGetDataCell(((XPQUERYDOC_0!$A5-3)*64)+(XPQUERYDOC_0!S$1-0), "XPQUERYDOC_0")</f>
        <v>#NAME?</v>
      </c>
      <c r="T5" t="e">
        <f ca="1">_xll.xpGetDataCell(((XPQUERYDOC_0!$A5-3)*64)+(XPQUERYDOC_0!T$1-0), "XPQUERYDOC_0")</f>
        <v>#NAME?</v>
      </c>
      <c r="U5" t="e">
        <f ca="1">_xll.xpGetDataCell(((XPQUERYDOC_0!$A5-3)*64)+(XPQUERYDOC_0!U$1-0), "XPQUERYDOC_0")</f>
        <v>#NAME?</v>
      </c>
      <c r="V5" t="e">
        <f ca="1">_xll.xpGetDataCell(((XPQUERYDOC_0!$A5-3)*64)+(XPQUERYDOC_0!V$1-0), "XPQUERYDOC_0")</f>
        <v>#NAME?</v>
      </c>
      <c r="W5" t="e">
        <f ca="1">_xll.xpGetDataCell(((XPQUERYDOC_0!$A5-3)*64)+(XPQUERYDOC_0!W$1-0), "XPQUERYDOC_0")</f>
        <v>#NAME?</v>
      </c>
      <c r="X5" t="e">
        <f ca="1">_xll.xpGetDataCell(((XPQUERYDOC_0!$A5-3)*64)+(XPQUERYDOC_0!X$1-0), "XPQUERYDOC_0")</f>
        <v>#NAME?</v>
      </c>
      <c r="Y5" t="e">
        <f ca="1">_xll.xpGetDataCell(((XPQUERYDOC_0!$A5-3)*64)+(XPQUERYDOC_0!Y$1-0), "XPQUERYDOC_0")</f>
        <v>#NAME?</v>
      </c>
      <c r="Z5" t="e">
        <f ca="1">_xll.xpGetDataCell(((XPQUERYDOC_0!$A5-3)*64)+(XPQUERYDOC_0!Z$1-0), "XPQUERYDOC_0")</f>
        <v>#NAME?</v>
      </c>
      <c r="AA5" t="e">
        <f ca="1">_xll.xpGetDataCell(((XPQUERYDOC_0!$A5-3)*64)+(XPQUERYDOC_0!AA$1-0), "XPQUERYDOC_0")</f>
        <v>#NAME?</v>
      </c>
      <c r="AB5" t="e">
        <f ca="1">_xll.xpGetDataCell(((XPQUERYDOC_0!$A5-3)*64)+(XPQUERYDOC_0!AB$1-0), "XPQUERYDOC_0")</f>
        <v>#NAME?</v>
      </c>
      <c r="AC5" t="e">
        <f ca="1">_xll.xpGetDataCell(((XPQUERYDOC_0!$A5-3)*64)+(XPQUERYDOC_0!AC$1-0), "XPQUERYDOC_0")</f>
        <v>#NAME?</v>
      </c>
      <c r="AD5" t="e">
        <f ca="1">_xll.xpGetDataCell(((XPQUERYDOC_0!$A5-3)*64)+(XPQUERYDOC_0!AD$1-0), "XPQUERYDOC_0")</f>
        <v>#NAME?</v>
      </c>
      <c r="AE5" t="e">
        <f ca="1">_xll.xpGetDataCell(((XPQUERYDOC_0!$A5-3)*64)+(XPQUERYDOC_0!AE$1-0), "XPQUERYDOC_0")</f>
        <v>#NAME?</v>
      </c>
      <c r="AF5" t="e">
        <f ca="1">_xll.xpGetDataCell(((XPQUERYDOC_0!$A5-3)*64)+(XPQUERYDOC_0!AF$1-0), "XPQUERYDOC_0")</f>
        <v>#NAME?</v>
      </c>
      <c r="AG5" t="e">
        <f ca="1">_xll.xpGetDataCell(((XPQUERYDOC_0!$A5-3)*64)+(XPQUERYDOC_0!AG$1-0), "XPQUERYDOC_0")</f>
        <v>#NAME?</v>
      </c>
      <c r="AH5" t="e">
        <f ca="1">_xll.xpGetDataCell(((XPQUERYDOC_0!$A5-3)*64)+(XPQUERYDOC_0!AH$1-0), "XPQUERYDOC_0")</f>
        <v>#NAME?</v>
      </c>
      <c r="AI5" t="e">
        <f ca="1">_xll.xpGetDataCell(((XPQUERYDOC_0!$A5-3)*64)+(XPQUERYDOC_0!AI$1-0), "XPQUERYDOC_0")</f>
        <v>#NAME?</v>
      </c>
      <c r="AJ5" t="e">
        <f ca="1">_xll.xpGetDataCell(((XPQUERYDOC_0!$A5-3)*64)+(XPQUERYDOC_0!AJ$1-0), "XPQUERYDOC_0")</f>
        <v>#NAME?</v>
      </c>
      <c r="AK5" t="e">
        <f ca="1">_xll.xpGetDataCell(((XPQUERYDOC_0!$A5-3)*64)+(XPQUERYDOC_0!AK$1-0), "XPQUERYDOC_0")</f>
        <v>#NAME?</v>
      </c>
      <c r="AL5" t="e">
        <f ca="1">_xll.xpGetDataCell(((XPQUERYDOC_0!$A5-3)*64)+(XPQUERYDOC_0!AL$1-0), "XPQUERYDOC_0")</f>
        <v>#NAME?</v>
      </c>
      <c r="AM5" t="e">
        <f ca="1">_xll.xpGetDataCell(((XPQUERYDOC_0!$A5-3)*64)+(XPQUERYDOC_0!AM$1-0), "XPQUERYDOC_0")</f>
        <v>#NAME?</v>
      </c>
      <c r="AN5" t="e">
        <f ca="1">_xll.xpGetDataCell(((XPQUERYDOC_0!$A5-3)*64)+(XPQUERYDOC_0!AN$1-0), "XPQUERYDOC_0")</f>
        <v>#NAME?</v>
      </c>
      <c r="AO5" t="e">
        <f ca="1">_xll.xpGetDataCell(((XPQUERYDOC_0!$A5-3)*64)+(XPQUERYDOC_0!AO$1-0), "XPQUERYDOC_0")</f>
        <v>#NAME?</v>
      </c>
      <c r="AP5" t="e">
        <f ca="1">_xll.xpGetDataCell(((XPQUERYDOC_0!$A5-3)*64)+(XPQUERYDOC_0!AP$1-0), "XPQUERYDOC_0")</f>
        <v>#NAME?</v>
      </c>
      <c r="AQ5" t="e">
        <f ca="1">_xll.xpGetDataCell(((XPQUERYDOC_0!$A5-3)*64)+(XPQUERYDOC_0!AQ$1-0), "XPQUERYDOC_0")</f>
        <v>#NAME?</v>
      </c>
      <c r="AR5" t="e">
        <f ca="1">_xll.xpGetDataCell(((XPQUERYDOC_0!$A5-3)*64)+(XPQUERYDOC_0!AR$1-0), "XPQUERYDOC_0")</f>
        <v>#NAME?</v>
      </c>
      <c r="AS5" t="e">
        <f ca="1">_xll.xpGetDataCell(((XPQUERYDOC_0!$A5-3)*64)+(XPQUERYDOC_0!AS$1-0), "XPQUERYDOC_0")</f>
        <v>#NAME?</v>
      </c>
      <c r="AT5" t="e">
        <f ca="1">_xll.xpGetDataCell(((XPQUERYDOC_0!$A5-3)*64)+(XPQUERYDOC_0!AT$1-0), "XPQUERYDOC_0")</f>
        <v>#NAME?</v>
      </c>
      <c r="AU5" t="e">
        <f ca="1">_xll.xpGetDataCell(((XPQUERYDOC_0!$A5-3)*64)+(XPQUERYDOC_0!AU$1-0), "XPQUERYDOC_0")</f>
        <v>#NAME?</v>
      </c>
      <c r="AV5" t="e">
        <f ca="1">_xll.xpGetDataCell(((XPQUERYDOC_0!$A5-3)*64)+(XPQUERYDOC_0!AV$1-0), "XPQUERYDOC_0")</f>
        <v>#NAME?</v>
      </c>
      <c r="AW5" t="e">
        <f ca="1">_xll.xpGetDataCell(((XPQUERYDOC_0!$A5-3)*64)+(XPQUERYDOC_0!AW$1-0), "XPQUERYDOC_0")</f>
        <v>#NAME?</v>
      </c>
      <c r="AX5" t="e">
        <f ca="1">_xll.xpGetDataCell(((XPQUERYDOC_0!$A5-3)*64)+(XPQUERYDOC_0!AX$1-0), "XPQUERYDOC_0")</f>
        <v>#NAME?</v>
      </c>
      <c r="AY5" t="e">
        <f ca="1">_xll.xpGetDataCell(((XPQUERYDOC_0!$A5-3)*64)+(XPQUERYDOC_0!AY$1-0), "XPQUERYDOC_0")</f>
        <v>#NAME?</v>
      </c>
      <c r="AZ5" t="e">
        <f ca="1">_xll.xpGetDataCell(((XPQUERYDOC_0!$A5-3)*64)+(XPQUERYDOC_0!AZ$1-0), "XPQUERYDOC_0")</f>
        <v>#NAME?</v>
      </c>
      <c r="BA5" t="e">
        <f ca="1">_xll.xpGetDataCell(((XPQUERYDOC_0!$A5-3)*64)+(XPQUERYDOC_0!BA$1-0), "XPQUERYDOC_0")</f>
        <v>#NAME?</v>
      </c>
      <c r="BB5" t="e">
        <f ca="1">_xll.xpGetDataCell(((XPQUERYDOC_0!$A5-3)*64)+(XPQUERYDOC_0!BB$1-0), "XPQUERYDOC_0")</f>
        <v>#NAME?</v>
      </c>
      <c r="BC5" t="e">
        <f ca="1">_xll.xpGetDataCell(((XPQUERYDOC_0!$A5-3)*64)+(XPQUERYDOC_0!BC$1-0), "XPQUERYDOC_0")</f>
        <v>#NAME?</v>
      </c>
      <c r="BD5" t="e">
        <f ca="1">_xll.xpGetDataCell(((XPQUERYDOC_0!$A5-3)*64)+(XPQUERYDOC_0!BD$1-0), "XPQUERYDOC_0")</f>
        <v>#NAME?</v>
      </c>
      <c r="BE5" t="e">
        <f ca="1">_xll.xpGetDataCell(((XPQUERYDOC_0!$A5-3)*64)+(XPQUERYDOC_0!BE$1-0), "XPQUERYDOC_0")</f>
        <v>#NAME?</v>
      </c>
      <c r="BF5" t="e">
        <f ca="1">_xll.xpGetDataCell(((XPQUERYDOC_0!$A5-3)*64)+(XPQUERYDOC_0!BF$1-0), "XPQUERYDOC_0")</f>
        <v>#NAME?</v>
      </c>
      <c r="BG5" t="e">
        <f ca="1">_xll.xpGetDataCell(((XPQUERYDOC_0!$A5-3)*64)+(XPQUERYDOC_0!BG$1-0), "XPQUERYDOC_0")</f>
        <v>#NAME?</v>
      </c>
      <c r="BH5" t="e">
        <f ca="1">_xll.xpGetDataCell(((XPQUERYDOC_0!$A5-3)*64)+(XPQUERYDOC_0!BH$1-0), "XPQUERYDOC_0")</f>
        <v>#NAME?</v>
      </c>
      <c r="BI5" t="e">
        <f ca="1">_xll.xpGetDataCell(((XPQUERYDOC_0!$A5-3)*64)+(XPQUERYDOC_0!BI$1-0), "XPQUERYDOC_0")</f>
        <v>#NAME?</v>
      </c>
      <c r="BJ5" t="e">
        <f ca="1">_xll.xpGetDataCell(((XPQUERYDOC_0!$A5-3)*64)+(XPQUERYDOC_0!BJ$1-0), "XPQUERYDOC_0")</f>
        <v>#NAME?</v>
      </c>
      <c r="BK5" t="e">
        <f ca="1">_xll.xpGetDataCell(((XPQUERYDOC_0!$A5-3)*64)+(XPQUERYDOC_0!BK$1-0), "XPQUERYDOC_0")</f>
        <v>#NAME?</v>
      </c>
      <c r="BL5" t="e">
        <f ca="1">_xll.xpGetDataCell(((XPQUERYDOC_0!$A5-3)*64)+(XPQUERYDOC_0!BL$1-0), "XPQUERYDOC_0")</f>
        <v>#NAME?</v>
      </c>
      <c r="BM5" t="e">
        <f ca="1">_xll.xpGetDataCell(((XPQUERYDOC_0!$A5-3)*64)+(XPQUERYDOC_0!BM$1-0), "XPQUERYDOC_0")</f>
        <v>#NAME?</v>
      </c>
    </row>
    <row r="6" spans="1:65">
      <c r="A6" t="e">
        <f ca="1">_xll.xpGetDimLabel(2, 1, "XPQUERYDOC_0")</f>
        <v>#NAME?</v>
      </c>
      <c r="B6" t="e">
        <f ca="1">_xll.xpGetDataCell(((XPQUERYDOC_0!$A6-3)*64)+(XPQUERYDOC_0!B$1-0), "XPQUERYDOC_0")</f>
        <v>#NAME?</v>
      </c>
      <c r="C6" t="e">
        <f ca="1">_xll.xpGetDataCell(((XPQUERYDOC_0!$A6-3)*64)+(XPQUERYDOC_0!C$1-0), "XPQUERYDOC_0")</f>
        <v>#NAME?</v>
      </c>
      <c r="D6" t="e">
        <f ca="1">_xll.xpGetDataCell(((XPQUERYDOC_0!$A6-3)*64)+(XPQUERYDOC_0!D$1-0), "XPQUERYDOC_0")</f>
        <v>#NAME?</v>
      </c>
      <c r="E6" t="e">
        <f ca="1">_xll.xpGetDataCell(((XPQUERYDOC_0!$A6-3)*64)+(XPQUERYDOC_0!E$1-0), "XPQUERYDOC_0")</f>
        <v>#NAME?</v>
      </c>
      <c r="F6" t="e">
        <f ca="1">_xll.xpGetDataCell(((XPQUERYDOC_0!$A6-3)*64)+(XPQUERYDOC_0!F$1-0), "XPQUERYDOC_0")</f>
        <v>#NAME?</v>
      </c>
      <c r="G6" t="e">
        <f ca="1">_xll.xpGetDataCell(((XPQUERYDOC_0!$A6-3)*64)+(XPQUERYDOC_0!G$1-0), "XPQUERYDOC_0")</f>
        <v>#NAME?</v>
      </c>
      <c r="H6" t="e">
        <f ca="1">_xll.xpGetDataCell(((XPQUERYDOC_0!$A6-3)*64)+(XPQUERYDOC_0!H$1-0), "XPQUERYDOC_0")</f>
        <v>#NAME?</v>
      </c>
      <c r="I6" t="e">
        <f ca="1">_xll.xpGetDataCell(((XPQUERYDOC_0!$A6-3)*64)+(XPQUERYDOC_0!I$1-0), "XPQUERYDOC_0")</f>
        <v>#NAME?</v>
      </c>
      <c r="J6" t="e">
        <f ca="1">_xll.xpGetDataCell(((XPQUERYDOC_0!$A6-3)*64)+(XPQUERYDOC_0!J$1-0), "XPQUERYDOC_0")</f>
        <v>#NAME?</v>
      </c>
      <c r="K6" t="e">
        <f ca="1">_xll.xpGetDataCell(((XPQUERYDOC_0!$A6-3)*64)+(XPQUERYDOC_0!K$1-0), "XPQUERYDOC_0")</f>
        <v>#NAME?</v>
      </c>
      <c r="L6" t="e">
        <f ca="1">_xll.xpGetDataCell(((XPQUERYDOC_0!$A6-3)*64)+(XPQUERYDOC_0!L$1-0), "XPQUERYDOC_0")</f>
        <v>#NAME?</v>
      </c>
      <c r="M6" t="e">
        <f ca="1">_xll.xpGetDataCell(((XPQUERYDOC_0!$A6-3)*64)+(XPQUERYDOC_0!M$1-0), "XPQUERYDOC_0")</f>
        <v>#NAME?</v>
      </c>
      <c r="N6" t="e">
        <f ca="1">_xll.xpGetDataCell(((XPQUERYDOC_0!$A6-3)*64)+(XPQUERYDOC_0!N$1-0), "XPQUERYDOC_0")</f>
        <v>#NAME?</v>
      </c>
      <c r="O6" t="e">
        <f ca="1">_xll.xpGetDataCell(((XPQUERYDOC_0!$A6-3)*64)+(XPQUERYDOC_0!O$1-0), "XPQUERYDOC_0")</f>
        <v>#NAME?</v>
      </c>
      <c r="P6" t="e">
        <f ca="1">_xll.xpGetDataCell(((XPQUERYDOC_0!$A6-3)*64)+(XPQUERYDOC_0!P$1-0), "XPQUERYDOC_0")</f>
        <v>#NAME?</v>
      </c>
      <c r="Q6" t="e">
        <f ca="1">_xll.xpGetDataCell(((XPQUERYDOC_0!$A6-3)*64)+(XPQUERYDOC_0!Q$1-0), "XPQUERYDOC_0")</f>
        <v>#NAME?</v>
      </c>
      <c r="R6" t="e">
        <f ca="1">_xll.xpGetDataCell(((XPQUERYDOC_0!$A6-3)*64)+(XPQUERYDOC_0!R$1-0), "XPQUERYDOC_0")</f>
        <v>#NAME?</v>
      </c>
      <c r="S6" t="e">
        <f ca="1">_xll.xpGetDataCell(((XPQUERYDOC_0!$A6-3)*64)+(XPQUERYDOC_0!S$1-0), "XPQUERYDOC_0")</f>
        <v>#NAME?</v>
      </c>
      <c r="T6" t="e">
        <f ca="1">_xll.xpGetDataCell(((XPQUERYDOC_0!$A6-3)*64)+(XPQUERYDOC_0!T$1-0), "XPQUERYDOC_0")</f>
        <v>#NAME?</v>
      </c>
      <c r="U6" t="e">
        <f ca="1">_xll.xpGetDataCell(((XPQUERYDOC_0!$A6-3)*64)+(XPQUERYDOC_0!U$1-0), "XPQUERYDOC_0")</f>
        <v>#NAME?</v>
      </c>
      <c r="V6" t="e">
        <f ca="1">_xll.xpGetDataCell(((XPQUERYDOC_0!$A6-3)*64)+(XPQUERYDOC_0!V$1-0), "XPQUERYDOC_0")</f>
        <v>#NAME?</v>
      </c>
      <c r="W6" t="e">
        <f ca="1">_xll.xpGetDataCell(((XPQUERYDOC_0!$A6-3)*64)+(XPQUERYDOC_0!W$1-0), "XPQUERYDOC_0")</f>
        <v>#NAME?</v>
      </c>
      <c r="X6" t="e">
        <f ca="1">_xll.xpGetDataCell(((XPQUERYDOC_0!$A6-3)*64)+(XPQUERYDOC_0!X$1-0), "XPQUERYDOC_0")</f>
        <v>#NAME?</v>
      </c>
      <c r="Y6" t="e">
        <f ca="1">_xll.xpGetDataCell(((XPQUERYDOC_0!$A6-3)*64)+(XPQUERYDOC_0!Y$1-0), "XPQUERYDOC_0")</f>
        <v>#NAME?</v>
      </c>
      <c r="Z6" t="e">
        <f ca="1">_xll.xpGetDataCell(((XPQUERYDOC_0!$A6-3)*64)+(XPQUERYDOC_0!Z$1-0), "XPQUERYDOC_0")</f>
        <v>#NAME?</v>
      </c>
      <c r="AA6" t="e">
        <f ca="1">_xll.xpGetDataCell(((XPQUERYDOC_0!$A6-3)*64)+(XPQUERYDOC_0!AA$1-0), "XPQUERYDOC_0")</f>
        <v>#NAME?</v>
      </c>
      <c r="AB6" t="e">
        <f ca="1">_xll.xpGetDataCell(((XPQUERYDOC_0!$A6-3)*64)+(XPQUERYDOC_0!AB$1-0), "XPQUERYDOC_0")</f>
        <v>#NAME?</v>
      </c>
      <c r="AC6" t="e">
        <f ca="1">_xll.xpGetDataCell(((XPQUERYDOC_0!$A6-3)*64)+(XPQUERYDOC_0!AC$1-0), "XPQUERYDOC_0")</f>
        <v>#NAME?</v>
      </c>
      <c r="AD6" t="e">
        <f ca="1">_xll.xpGetDataCell(((XPQUERYDOC_0!$A6-3)*64)+(XPQUERYDOC_0!AD$1-0), "XPQUERYDOC_0")</f>
        <v>#NAME?</v>
      </c>
      <c r="AE6" t="e">
        <f ca="1">_xll.xpGetDataCell(((XPQUERYDOC_0!$A6-3)*64)+(XPQUERYDOC_0!AE$1-0), "XPQUERYDOC_0")</f>
        <v>#NAME?</v>
      </c>
      <c r="AF6" t="e">
        <f ca="1">_xll.xpGetDataCell(((XPQUERYDOC_0!$A6-3)*64)+(XPQUERYDOC_0!AF$1-0), "XPQUERYDOC_0")</f>
        <v>#NAME?</v>
      </c>
      <c r="AG6" t="e">
        <f ca="1">_xll.xpGetDataCell(((XPQUERYDOC_0!$A6-3)*64)+(XPQUERYDOC_0!AG$1-0), "XPQUERYDOC_0")</f>
        <v>#NAME?</v>
      </c>
      <c r="AH6" t="e">
        <f ca="1">_xll.xpGetDataCell(((XPQUERYDOC_0!$A6-3)*64)+(XPQUERYDOC_0!AH$1-0), "XPQUERYDOC_0")</f>
        <v>#NAME?</v>
      </c>
      <c r="AI6" t="e">
        <f ca="1">_xll.xpGetDataCell(((XPQUERYDOC_0!$A6-3)*64)+(XPQUERYDOC_0!AI$1-0), "XPQUERYDOC_0")</f>
        <v>#NAME?</v>
      </c>
      <c r="AJ6" t="e">
        <f ca="1">_xll.xpGetDataCell(((XPQUERYDOC_0!$A6-3)*64)+(XPQUERYDOC_0!AJ$1-0), "XPQUERYDOC_0")</f>
        <v>#NAME?</v>
      </c>
      <c r="AK6" t="e">
        <f ca="1">_xll.xpGetDataCell(((XPQUERYDOC_0!$A6-3)*64)+(XPQUERYDOC_0!AK$1-0), "XPQUERYDOC_0")</f>
        <v>#NAME?</v>
      </c>
      <c r="AL6" t="e">
        <f ca="1">_xll.xpGetDataCell(((XPQUERYDOC_0!$A6-3)*64)+(XPQUERYDOC_0!AL$1-0), "XPQUERYDOC_0")</f>
        <v>#NAME?</v>
      </c>
      <c r="AM6" t="e">
        <f ca="1">_xll.xpGetDataCell(((XPQUERYDOC_0!$A6-3)*64)+(XPQUERYDOC_0!AM$1-0), "XPQUERYDOC_0")</f>
        <v>#NAME?</v>
      </c>
      <c r="AN6" t="e">
        <f ca="1">_xll.xpGetDataCell(((XPQUERYDOC_0!$A6-3)*64)+(XPQUERYDOC_0!AN$1-0), "XPQUERYDOC_0")</f>
        <v>#NAME?</v>
      </c>
      <c r="AO6" t="e">
        <f ca="1">_xll.xpGetDataCell(((XPQUERYDOC_0!$A6-3)*64)+(XPQUERYDOC_0!AO$1-0), "XPQUERYDOC_0")</f>
        <v>#NAME?</v>
      </c>
      <c r="AP6" t="e">
        <f ca="1">_xll.xpGetDataCell(((XPQUERYDOC_0!$A6-3)*64)+(XPQUERYDOC_0!AP$1-0), "XPQUERYDOC_0")</f>
        <v>#NAME?</v>
      </c>
      <c r="AQ6" t="e">
        <f ca="1">_xll.xpGetDataCell(((XPQUERYDOC_0!$A6-3)*64)+(XPQUERYDOC_0!AQ$1-0), "XPQUERYDOC_0")</f>
        <v>#NAME?</v>
      </c>
      <c r="AR6" t="e">
        <f ca="1">_xll.xpGetDataCell(((XPQUERYDOC_0!$A6-3)*64)+(XPQUERYDOC_0!AR$1-0), "XPQUERYDOC_0")</f>
        <v>#NAME?</v>
      </c>
      <c r="AS6" t="e">
        <f ca="1">_xll.xpGetDataCell(((XPQUERYDOC_0!$A6-3)*64)+(XPQUERYDOC_0!AS$1-0), "XPQUERYDOC_0")</f>
        <v>#NAME?</v>
      </c>
      <c r="AT6" t="e">
        <f ca="1">_xll.xpGetDataCell(((XPQUERYDOC_0!$A6-3)*64)+(XPQUERYDOC_0!AT$1-0), "XPQUERYDOC_0")</f>
        <v>#NAME?</v>
      </c>
      <c r="AU6" t="e">
        <f ca="1">_xll.xpGetDataCell(((XPQUERYDOC_0!$A6-3)*64)+(XPQUERYDOC_0!AU$1-0), "XPQUERYDOC_0")</f>
        <v>#NAME?</v>
      </c>
      <c r="AV6" t="e">
        <f ca="1">_xll.xpGetDataCell(((XPQUERYDOC_0!$A6-3)*64)+(XPQUERYDOC_0!AV$1-0), "XPQUERYDOC_0")</f>
        <v>#NAME?</v>
      </c>
      <c r="AW6" t="e">
        <f ca="1">_xll.xpGetDataCell(((XPQUERYDOC_0!$A6-3)*64)+(XPQUERYDOC_0!AW$1-0), "XPQUERYDOC_0")</f>
        <v>#NAME?</v>
      </c>
      <c r="AX6" t="e">
        <f ca="1">_xll.xpGetDataCell(((XPQUERYDOC_0!$A6-3)*64)+(XPQUERYDOC_0!AX$1-0), "XPQUERYDOC_0")</f>
        <v>#NAME?</v>
      </c>
      <c r="AY6" t="e">
        <f ca="1">_xll.xpGetDataCell(((XPQUERYDOC_0!$A6-3)*64)+(XPQUERYDOC_0!AY$1-0), "XPQUERYDOC_0")</f>
        <v>#NAME?</v>
      </c>
      <c r="AZ6" t="e">
        <f ca="1">_xll.xpGetDataCell(((XPQUERYDOC_0!$A6-3)*64)+(XPQUERYDOC_0!AZ$1-0), "XPQUERYDOC_0")</f>
        <v>#NAME?</v>
      </c>
      <c r="BA6" t="e">
        <f ca="1">_xll.xpGetDataCell(((XPQUERYDOC_0!$A6-3)*64)+(XPQUERYDOC_0!BA$1-0), "XPQUERYDOC_0")</f>
        <v>#NAME?</v>
      </c>
      <c r="BB6" t="e">
        <f ca="1">_xll.xpGetDataCell(((XPQUERYDOC_0!$A6-3)*64)+(XPQUERYDOC_0!BB$1-0), "XPQUERYDOC_0")</f>
        <v>#NAME?</v>
      </c>
      <c r="BC6" t="e">
        <f ca="1">_xll.xpGetDataCell(((XPQUERYDOC_0!$A6-3)*64)+(XPQUERYDOC_0!BC$1-0), "XPQUERYDOC_0")</f>
        <v>#NAME?</v>
      </c>
      <c r="BD6" t="e">
        <f ca="1">_xll.xpGetDataCell(((XPQUERYDOC_0!$A6-3)*64)+(XPQUERYDOC_0!BD$1-0), "XPQUERYDOC_0")</f>
        <v>#NAME?</v>
      </c>
      <c r="BE6" t="e">
        <f ca="1">_xll.xpGetDataCell(((XPQUERYDOC_0!$A6-3)*64)+(XPQUERYDOC_0!BE$1-0), "XPQUERYDOC_0")</f>
        <v>#NAME?</v>
      </c>
      <c r="BF6" t="e">
        <f ca="1">_xll.xpGetDataCell(((XPQUERYDOC_0!$A6-3)*64)+(XPQUERYDOC_0!BF$1-0), "XPQUERYDOC_0")</f>
        <v>#NAME?</v>
      </c>
      <c r="BG6" t="e">
        <f ca="1">_xll.xpGetDataCell(((XPQUERYDOC_0!$A6-3)*64)+(XPQUERYDOC_0!BG$1-0), "XPQUERYDOC_0")</f>
        <v>#NAME?</v>
      </c>
      <c r="BH6" t="e">
        <f ca="1">_xll.xpGetDataCell(((XPQUERYDOC_0!$A6-3)*64)+(XPQUERYDOC_0!BH$1-0), "XPQUERYDOC_0")</f>
        <v>#NAME?</v>
      </c>
      <c r="BI6" t="e">
        <f ca="1">_xll.xpGetDataCell(((XPQUERYDOC_0!$A6-3)*64)+(XPQUERYDOC_0!BI$1-0), "XPQUERYDOC_0")</f>
        <v>#NAME?</v>
      </c>
      <c r="BJ6" t="e">
        <f ca="1">_xll.xpGetDataCell(((XPQUERYDOC_0!$A6-3)*64)+(XPQUERYDOC_0!BJ$1-0), "XPQUERYDOC_0")</f>
        <v>#NAME?</v>
      </c>
      <c r="BK6" t="e">
        <f ca="1">_xll.xpGetDataCell(((XPQUERYDOC_0!$A6-3)*64)+(XPQUERYDOC_0!BK$1-0), "XPQUERYDOC_0")</f>
        <v>#NAME?</v>
      </c>
      <c r="BL6" t="e">
        <f ca="1">_xll.xpGetDataCell(((XPQUERYDOC_0!$A6-3)*64)+(XPQUERYDOC_0!BL$1-0), "XPQUERYDOC_0")</f>
        <v>#NAME?</v>
      </c>
      <c r="BM6" t="e">
        <f ca="1">_xll.xpGetDataCell(((XPQUERYDOC_0!$A6-3)*64)+(XPQUERYDOC_0!BM$1-0), "XPQUERYDOC_0")</f>
        <v>#NAME?</v>
      </c>
    </row>
    <row r="7" spans="1:65">
      <c r="A7" t="e">
        <f ca="1">_xll.xpGetDimLabel(2, 2, "XPQUERYDOC_0")</f>
        <v>#NAME?</v>
      </c>
      <c r="B7" t="e">
        <f ca="1">_xll.xpGetDataCell(((XPQUERYDOC_0!$A7-3)*64)+(XPQUERYDOC_0!B$1-0), "XPQUERYDOC_0")</f>
        <v>#NAME?</v>
      </c>
      <c r="C7" t="e">
        <f ca="1">_xll.xpGetDataCell(((XPQUERYDOC_0!$A7-3)*64)+(XPQUERYDOC_0!C$1-0), "XPQUERYDOC_0")</f>
        <v>#NAME?</v>
      </c>
      <c r="D7" t="e">
        <f ca="1">_xll.xpGetDataCell(((XPQUERYDOC_0!$A7-3)*64)+(XPQUERYDOC_0!D$1-0), "XPQUERYDOC_0")</f>
        <v>#NAME?</v>
      </c>
      <c r="E7" t="e">
        <f ca="1">_xll.xpGetDataCell(((XPQUERYDOC_0!$A7-3)*64)+(XPQUERYDOC_0!E$1-0), "XPQUERYDOC_0")</f>
        <v>#NAME?</v>
      </c>
      <c r="F7" t="e">
        <f ca="1">_xll.xpGetDataCell(((XPQUERYDOC_0!$A7-3)*64)+(XPQUERYDOC_0!F$1-0), "XPQUERYDOC_0")</f>
        <v>#NAME?</v>
      </c>
      <c r="G7" t="e">
        <f ca="1">_xll.xpGetDataCell(((XPQUERYDOC_0!$A7-3)*64)+(XPQUERYDOC_0!G$1-0), "XPQUERYDOC_0")</f>
        <v>#NAME?</v>
      </c>
      <c r="H7" t="e">
        <f ca="1">_xll.xpGetDataCell(((XPQUERYDOC_0!$A7-3)*64)+(XPQUERYDOC_0!H$1-0), "XPQUERYDOC_0")</f>
        <v>#NAME?</v>
      </c>
      <c r="I7" t="e">
        <f ca="1">_xll.xpGetDataCell(((XPQUERYDOC_0!$A7-3)*64)+(XPQUERYDOC_0!I$1-0), "XPQUERYDOC_0")</f>
        <v>#NAME?</v>
      </c>
      <c r="J7" t="e">
        <f ca="1">_xll.xpGetDataCell(((XPQUERYDOC_0!$A7-3)*64)+(XPQUERYDOC_0!J$1-0), "XPQUERYDOC_0")</f>
        <v>#NAME?</v>
      </c>
      <c r="K7" t="e">
        <f ca="1">_xll.xpGetDataCell(((XPQUERYDOC_0!$A7-3)*64)+(XPQUERYDOC_0!K$1-0), "XPQUERYDOC_0")</f>
        <v>#NAME?</v>
      </c>
      <c r="L7" t="e">
        <f ca="1">_xll.xpGetDataCell(((XPQUERYDOC_0!$A7-3)*64)+(XPQUERYDOC_0!L$1-0), "XPQUERYDOC_0")</f>
        <v>#NAME?</v>
      </c>
      <c r="M7" t="e">
        <f ca="1">_xll.xpGetDataCell(((XPQUERYDOC_0!$A7-3)*64)+(XPQUERYDOC_0!M$1-0), "XPQUERYDOC_0")</f>
        <v>#NAME?</v>
      </c>
      <c r="N7" t="e">
        <f ca="1">_xll.xpGetDataCell(((XPQUERYDOC_0!$A7-3)*64)+(XPQUERYDOC_0!N$1-0), "XPQUERYDOC_0")</f>
        <v>#NAME?</v>
      </c>
      <c r="O7" t="e">
        <f ca="1">_xll.xpGetDataCell(((XPQUERYDOC_0!$A7-3)*64)+(XPQUERYDOC_0!O$1-0), "XPQUERYDOC_0")</f>
        <v>#NAME?</v>
      </c>
      <c r="P7" t="e">
        <f ca="1">_xll.xpGetDataCell(((XPQUERYDOC_0!$A7-3)*64)+(XPQUERYDOC_0!P$1-0), "XPQUERYDOC_0")</f>
        <v>#NAME?</v>
      </c>
      <c r="Q7" t="e">
        <f ca="1">_xll.xpGetDataCell(((XPQUERYDOC_0!$A7-3)*64)+(XPQUERYDOC_0!Q$1-0), "XPQUERYDOC_0")</f>
        <v>#NAME?</v>
      </c>
      <c r="R7" t="e">
        <f ca="1">_xll.xpGetDataCell(((XPQUERYDOC_0!$A7-3)*64)+(XPQUERYDOC_0!R$1-0), "XPQUERYDOC_0")</f>
        <v>#NAME?</v>
      </c>
      <c r="S7" t="e">
        <f ca="1">_xll.xpGetDataCell(((XPQUERYDOC_0!$A7-3)*64)+(XPQUERYDOC_0!S$1-0), "XPQUERYDOC_0")</f>
        <v>#NAME?</v>
      </c>
      <c r="T7" t="e">
        <f ca="1">_xll.xpGetDataCell(((XPQUERYDOC_0!$A7-3)*64)+(XPQUERYDOC_0!T$1-0), "XPQUERYDOC_0")</f>
        <v>#NAME?</v>
      </c>
      <c r="U7" t="e">
        <f ca="1">_xll.xpGetDataCell(((XPQUERYDOC_0!$A7-3)*64)+(XPQUERYDOC_0!U$1-0), "XPQUERYDOC_0")</f>
        <v>#NAME?</v>
      </c>
      <c r="V7" t="e">
        <f ca="1">_xll.xpGetDataCell(((XPQUERYDOC_0!$A7-3)*64)+(XPQUERYDOC_0!V$1-0), "XPQUERYDOC_0")</f>
        <v>#NAME?</v>
      </c>
      <c r="W7" t="e">
        <f ca="1">_xll.xpGetDataCell(((XPQUERYDOC_0!$A7-3)*64)+(XPQUERYDOC_0!W$1-0), "XPQUERYDOC_0")</f>
        <v>#NAME?</v>
      </c>
      <c r="X7" t="e">
        <f ca="1">_xll.xpGetDataCell(((XPQUERYDOC_0!$A7-3)*64)+(XPQUERYDOC_0!X$1-0), "XPQUERYDOC_0")</f>
        <v>#NAME?</v>
      </c>
      <c r="Y7" t="e">
        <f ca="1">_xll.xpGetDataCell(((XPQUERYDOC_0!$A7-3)*64)+(XPQUERYDOC_0!Y$1-0), "XPQUERYDOC_0")</f>
        <v>#NAME?</v>
      </c>
      <c r="Z7" t="e">
        <f ca="1">_xll.xpGetDataCell(((XPQUERYDOC_0!$A7-3)*64)+(XPQUERYDOC_0!Z$1-0), "XPQUERYDOC_0")</f>
        <v>#NAME?</v>
      </c>
      <c r="AA7" t="e">
        <f ca="1">_xll.xpGetDataCell(((XPQUERYDOC_0!$A7-3)*64)+(XPQUERYDOC_0!AA$1-0), "XPQUERYDOC_0")</f>
        <v>#NAME?</v>
      </c>
      <c r="AB7" t="e">
        <f ca="1">_xll.xpGetDataCell(((XPQUERYDOC_0!$A7-3)*64)+(XPQUERYDOC_0!AB$1-0), "XPQUERYDOC_0")</f>
        <v>#NAME?</v>
      </c>
      <c r="AC7" t="e">
        <f ca="1">_xll.xpGetDataCell(((XPQUERYDOC_0!$A7-3)*64)+(XPQUERYDOC_0!AC$1-0), "XPQUERYDOC_0")</f>
        <v>#NAME?</v>
      </c>
      <c r="AD7" t="e">
        <f ca="1">_xll.xpGetDataCell(((XPQUERYDOC_0!$A7-3)*64)+(XPQUERYDOC_0!AD$1-0), "XPQUERYDOC_0")</f>
        <v>#NAME?</v>
      </c>
      <c r="AE7" t="e">
        <f ca="1">_xll.xpGetDataCell(((XPQUERYDOC_0!$A7-3)*64)+(XPQUERYDOC_0!AE$1-0), "XPQUERYDOC_0")</f>
        <v>#NAME?</v>
      </c>
      <c r="AF7" t="e">
        <f ca="1">_xll.xpGetDataCell(((XPQUERYDOC_0!$A7-3)*64)+(XPQUERYDOC_0!AF$1-0), "XPQUERYDOC_0")</f>
        <v>#NAME?</v>
      </c>
      <c r="AG7" t="e">
        <f ca="1">_xll.xpGetDataCell(((XPQUERYDOC_0!$A7-3)*64)+(XPQUERYDOC_0!AG$1-0), "XPQUERYDOC_0")</f>
        <v>#NAME?</v>
      </c>
      <c r="AH7" t="e">
        <f ca="1">_xll.xpGetDataCell(((XPQUERYDOC_0!$A7-3)*64)+(XPQUERYDOC_0!AH$1-0), "XPQUERYDOC_0")</f>
        <v>#NAME?</v>
      </c>
      <c r="AI7" t="e">
        <f ca="1">_xll.xpGetDataCell(((XPQUERYDOC_0!$A7-3)*64)+(XPQUERYDOC_0!AI$1-0), "XPQUERYDOC_0")</f>
        <v>#NAME?</v>
      </c>
      <c r="AJ7" t="e">
        <f ca="1">_xll.xpGetDataCell(((XPQUERYDOC_0!$A7-3)*64)+(XPQUERYDOC_0!AJ$1-0), "XPQUERYDOC_0")</f>
        <v>#NAME?</v>
      </c>
      <c r="AK7" t="e">
        <f ca="1">_xll.xpGetDataCell(((XPQUERYDOC_0!$A7-3)*64)+(XPQUERYDOC_0!AK$1-0), "XPQUERYDOC_0")</f>
        <v>#NAME?</v>
      </c>
      <c r="AL7" t="e">
        <f ca="1">_xll.xpGetDataCell(((XPQUERYDOC_0!$A7-3)*64)+(XPQUERYDOC_0!AL$1-0), "XPQUERYDOC_0")</f>
        <v>#NAME?</v>
      </c>
      <c r="AM7" t="e">
        <f ca="1">_xll.xpGetDataCell(((XPQUERYDOC_0!$A7-3)*64)+(XPQUERYDOC_0!AM$1-0), "XPQUERYDOC_0")</f>
        <v>#NAME?</v>
      </c>
      <c r="AN7" t="e">
        <f ca="1">_xll.xpGetDataCell(((XPQUERYDOC_0!$A7-3)*64)+(XPQUERYDOC_0!AN$1-0), "XPQUERYDOC_0")</f>
        <v>#NAME?</v>
      </c>
      <c r="AO7" t="e">
        <f ca="1">_xll.xpGetDataCell(((XPQUERYDOC_0!$A7-3)*64)+(XPQUERYDOC_0!AO$1-0), "XPQUERYDOC_0")</f>
        <v>#NAME?</v>
      </c>
      <c r="AP7" t="e">
        <f ca="1">_xll.xpGetDataCell(((XPQUERYDOC_0!$A7-3)*64)+(XPQUERYDOC_0!AP$1-0), "XPQUERYDOC_0")</f>
        <v>#NAME?</v>
      </c>
      <c r="AQ7" t="e">
        <f ca="1">_xll.xpGetDataCell(((XPQUERYDOC_0!$A7-3)*64)+(XPQUERYDOC_0!AQ$1-0), "XPQUERYDOC_0")</f>
        <v>#NAME?</v>
      </c>
      <c r="AR7" t="e">
        <f ca="1">_xll.xpGetDataCell(((XPQUERYDOC_0!$A7-3)*64)+(XPQUERYDOC_0!AR$1-0), "XPQUERYDOC_0")</f>
        <v>#NAME?</v>
      </c>
      <c r="AS7" t="e">
        <f ca="1">_xll.xpGetDataCell(((XPQUERYDOC_0!$A7-3)*64)+(XPQUERYDOC_0!AS$1-0), "XPQUERYDOC_0")</f>
        <v>#NAME?</v>
      </c>
      <c r="AT7" t="e">
        <f ca="1">_xll.xpGetDataCell(((XPQUERYDOC_0!$A7-3)*64)+(XPQUERYDOC_0!AT$1-0), "XPQUERYDOC_0")</f>
        <v>#NAME?</v>
      </c>
      <c r="AU7" t="e">
        <f ca="1">_xll.xpGetDataCell(((XPQUERYDOC_0!$A7-3)*64)+(XPQUERYDOC_0!AU$1-0), "XPQUERYDOC_0")</f>
        <v>#NAME?</v>
      </c>
      <c r="AV7" t="e">
        <f ca="1">_xll.xpGetDataCell(((XPQUERYDOC_0!$A7-3)*64)+(XPQUERYDOC_0!AV$1-0), "XPQUERYDOC_0")</f>
        <v>#NAME?</v>
      </c>
      <c r="AW7" t="e">
        <f ca="1">_xll.xpGetDataCell(((XPQUERYDOC_0!$A7-3)*64)+(XPQUERYDOC_0!AW$1-0), "XPQUERYDOC_0")</f>
        <v>#NAME?</v>
      </c>
      <c r="AX7" t="e">
        <f ca="1">_xll.xpGetDataCell(((XPQUERYDOC_0!$A7-3)*64)+(XPQUERYDOC_0!AX$1-0), "XPQUERYDOC_0")</f>
        <v>#NAME?</v>
      </c>
      <c r="AY7" t="e">
        <f ca="1">_xll.xpGetDataCell(((XPQUERYDOC_0!$A7-3)*64)+(XPQUERYDOC_0!AY$1-0), "XPQUERYDOC_0")</f>
        <v>#NAME?</v>
      </c>
      <c r="AZ7" t="e">
        <f ca="1">_xll.xpGetDataCell(((XPQUERYDOC_0!$A7-3)*64)+(XPQUERYDOC_0!AZ$1-0), "XPQUERYDOC_0")</f>
        <v>#NAME?</v>
      </c>
      <c r="BA7" t="e">
        <f ca="1">_xll.xpGetDataCell(((XPQUERYDOC_0!$A7-3)*64)+(XPQUERYDOC_0!BA$1-0), "XPQUERYDOC_0")</f>
        <v>#NAME?</v>
      </c>
      <c r="BB7" t="e">
        <f ca="1">_xll.xpGetDataCell(((XPQUERYDOC_0!$A7-3)*64)+(XPQUERYDOC_0!BB$1-0), "XPQUERYDOC_0")</f>
        <v>#NAME?</v>
      </c>
      <c r="BC7" t="e">
        <f ca="1">_xll.xpGetDataCell(((XPQUERYDOC_0!$A7-3)*64)+(XPQUERYDOC_0!BC$1-0), "XPQUERYDOC_0")</f>
        <v>#NAME?</v>
      </c>
      <c r="BD7" t="e">
        <f ca="1">_xll.xpGetDataCell(((XPQUERYDOC_0!$A7-3)*64)+(XPQUERYDOC_0!BD$1-0), "XPQUERYDOC_0")</f>
        <v>#NAME?</v>
      </c>
      <c r="BE7" t="e">
        <f ca="1">_xll.xpGetDataCell(((XPQUERYDOC_0!$A7-3)*64)+(XPQUERYDOC_0!BE$1-0), "XPQUERYDOC_0")</f>
        <v>#NAME?</v>
      </c>
      <c r="BF7" t="e">
        <f ca="1">_xll.xpGetDataCell(((XPQUERYDOC_0!$A7-3)*64)+(XPQUERYDOC_0!BF$1-0), "XPQUERYDOC_0")</f>
        <v>#NAME?</v>
      </c>
      <c r="BG7" t="e">
        <f ca="1">_xll.xpGetDataCell(((XPQUERYDOC_0!$A7-3)*64)+(XPQUERYDOC_0!BG$1-0), "XPQUERYDOC_0")</f>
        <v>#NAME?</v>
      </c>
      <c r="BH7" t="e">
        <f ca="1">_xll.xpGetDataCell(((XPQUERYDOC_0!$A7-3)*64)+(XPQUERYDOC_0!BH$1-0), "XPQUERYDOC_0")</f>
        <v>#NAME?</v>
      </c>
      <c r="BI7" t="e">
        <f ca="1">_xll.xpGetDataCell(((XPQUERYDOC_0!$A7-3)*64)+(XPQUERYDOC_0!BI$1-0), "XPQUERYDOC_0")</f>
        <v>#NAME?</v>
      </c>
      <c r="BJ7" t="e">
        <f ca="1">_xll.xpGetDataCell(((XPQUERYDOC_0!$A7-3)*64)+(XPQUERYDOC_0!BJ$1-0), "XPQUERYDOC_0")</f>
        <v>#NAME?</v>
      </c>
      <c r="BK7" t="e">
        <f ca="1">_xll.xpGetDataCell(((XPQUERYDOC_0!$A7-3)*64)+(XPQUERYDOC_0!BK$1-0), "XPQUERYDOC_0")</f>
        <v>#NAME?</v>
      </c>
      <c r="BL7" t="e">
        <f ca="1">_xll.xpGetDataCell(((XPQUERYDOC_0!$A7-3)*64)+(XPQUERYDOC_0!BL$1-0), "XPQUERYDOC_0")</f>
        <v>#NAME?</v>
      </c>
      <c r="BM7" t="e">
        <f ca="1">_xll.xpGetDataCell(((XPQUERYDOC_0!$A7-3)*64)+(XPQUERYDOC_0!BM$1-0), "XPQUERYDOC_0")</f>
        <v>#NAME?</v>
      </c>
    </row>
    <row r="8" spans="1:65">
      <c r="A8" t="e">
        <f ca="1">_xll.xpGetDimLabel(2, 3, "XPQUERYDOC_0")</f>
        <v>#NAME?</v>
      </c>
      <c r="B8" t="e">
        <f ca="1">_xll.xpGetDataCell(((XPQUERYDOC_0!$A8-3)*64)+(XPQUERYDOC_0!B$1-0), "XPQUERYDOC_0")</f>
        <v>#NAME?</v>
      </c>
      <c r="C8" t="e">
        <f ca="1">_xll.xpGetDataCell(((XPQUERYDOC_0!$A8-3)*64)+(XPQUERYDOC_0!C$1-0), "XPQUERYDOC_0")</f>
        <v>#NAME?</v>
      </c>
      <c r="D8" t="e">
        <f ca="1">_xll.xpGetDataCell(((XPQUERYDOC_0!$A8-3)*64)+(XPQUERYDOC_0!D$1-0), "XPQUERYDOC_0")</f>
        <v>#NAME?</v>
      </c>
      <c r="E8" t="e">
        <f ca="1">_xll.xpGetDataCell(((XPQUERYDOC_0!$A8-3)*64)+(XPQUERYDOC_0!E$1-0), "XPQUERYDOC_0")</f>
        <v>#NAME?</v>
      </c>
      <c r="F8" t="e">
        <f ca="1">_xll.xpGetDataCell(((XPQUERYDOC_0!$A8-3)*64)+(XPQUERYDOC_0!F$1-0), "XPQUERYDOC_0")</f>
        <v>#NAME?</v>
      </c>
      <c r="G8" t="e">
        <f ca="1">_xll.xpGetDataCell(((XPQUERYDOC_0!$A8-3)*64)+(XPQUERYDOC_0!G$1-0), "XPQUERYDOC_0")</f>
        <v>#NAME?</v>
      </c>
      <c r="H8" t="e">
        <f ca="1">_xll.xpGetDataCell(((XPQUERYDOC_0!$A8-3)*64)+(XPQUERYDOC_0!H$1-0), "XPQUERYDOC_0")</f>
        <v>#NAME?</v>
      </c>
      <c r="I8" t="e">
        <f ca="1">_xll.xpGetDataCell(((XPQUERYDOC_0!$A8-3)*64)+(XPQUERYDOC_0!I$1-0), "XPQUERYDOC_0")</f>
        <v>#NAME?</v>
      </c>
      <c r="J8" t="e">
        <f ca="1">_xll.xpGetDataCell(((XPQUERYDOC_0!$A8-3)*64)+(XPQUERYDOC_0!J$1-0), "XPQUERYDOC_0")</f>
        <v>#NAME?</v>
      </c>
      <c r="K8" t="e">
        <f ca="1">_xll.xpGetDataCell(((XPQUERYDOC_0!$A8-3)*64)+(XPQUERYDOC_0!K$1-0), "XPQUERYDOC_0")</f>
        <v>#NAME?</v>
      </c>
      <c r="L8" t="e">
        <f ca="1">_xll.xpGetDataCell(((XPQUERYDOC_0!$A8-3)*64)+(XPQUERYDOC_0!L$1-0), "XPQUERYDOC_0")</f>
        <v>#NAME?</v>
      </c>
      <c r="M8" t="e">
        <f ca="1">_xll.xpGetDataCell(((XPQUERYDOC_0!$A8-3)*64)+(XPQUERYDOC_0!M$1-0), "XPQUERYDOC_0")</f>
        <v>#NAME?</v>
      </c>
      <c r="N8" t="e">
        <f ca="1">_xll.xpGetDataCell(((XPQUERYDOC_0!$A8-3)*64)+(XPQUERYDOC_0!N$1-0), "XPQUERYDOC_0")</f>
        <v>#NAME?</v>
      </c>
      <c r="O8" t="e">
        <f ca="1">_xll.xpGetDataCell(((XPQUERYDOC_0!$A8-3)*64)+(XPQUERYDOC_0!O$1-0), "XPQUERYDOC_0")</f>
        <v>#NAME?</v>
      </c>
      <c r="P8" t="e">
        <f ca="1">_xll.xpGetDataCell(((XPQUERYDOC_0!$A8-3)*64)+(XPQUERYDOC_0!P$1-0), "XPQUERYDOC_0")</f>
        <v>#NAME?</v>
      </c>
      <c r="Q8" t="e">
        <f ca="1">_xll.xpGetDataCell(((XPQUERYDOC_0!$A8-3)*64)+(XPQUERYDOC_0!Q$1-0), "XPQUERYDOC_0")</f>
        <v>#NAME?</v>
      </c>
      <c r="R8" t="e">
        <f ca="1">_xll.xpGetDataCell(((XPQUERYDOC_0!$A8-3)*64)+(XPQUERYDOC_0!R$1-0), "XPQUERYDOC_0")</f>
        <v>#NAME?</v>
      </c>
      <c r="S8" t="e">
        <f ca="1">_xll.xpGetDataCell(((XPQUERYDOC_0!$A8-3)*64)+(XPQUERYDOC_0!S$1-0), "XPQUERYDOC_0")</f>
        <v>#NAME?</v>
      </c>
      <c r="T8" t="e">
        <f ca="1">_xll.xpGetDataCell(((XPQUERYDOC_0!$A8-3)*64)+(XPQUERYDOC_0!T$1-0), "XPQUERYDOC_0")</f>
        <v>#NAME?</v>
      </c>
      <c r="U8" t="e">
        <f ca="1">_xll.xpGetDataCell(((XPQUERYDOC_0!$A8-3)*64)+(XPQUERYDOC_0!U$1-0), "XPQUERYDOC_0")</f>
        <v>#NAME?</v>
      </c>
      <c r="V8" t="e">
        <f ca="1">_xll.xpGetDataCell(((XPQUERYDOC_0!$A8-3)*64)+(XPQUERYDOC_0!V$1-0), "XPQUERYDOC_0")</f>
        <v>#NAME?</v>
      </c>
      <c r="W8" t="e">
        <f ca="1">_xll.xpGetDataCell(((XPQUERYDOC_0!$A8-3)*64)+(XPQUERYDOC_0!W$1-0), "XPQUERYDOC_0")</f>
        <v>#NAME?</v>
      </c>
      <c r="X8" t="e">
        <f ca="1">_xll.xpGetDataCell(((XPQUERYDOC_0!$A8-3)*64)+(XPQUERYDOC_0!X$1-0), "XPQUERYDOC_0")</f>
        <v>#NAME?</v>
      </c>
      <c r="Y8" t="e">
        <f ca="1">_xll.xpGetDataCell(((XPQUERYDOC_0!$A8-3)*64)+(XPQUERYDOC_0!Y$1-0), "XPQUERYDOC_0")</f>
        <v>#NAME?</v>
      </c>
      <c r="Z8" t="e">
        <f ca="1">_xll.xpGetDataCell(((XPQUERYDOC_0!$A8-3)*64)+(XPQUERYDOC_0!Z$1-0), "XPQUERYDOC_0")</f>
        <v>#NAME?</v>
      </c>
      <c r="AA8" t="e">
        <f ca="1">_xll.xpGetDataCell(((XPQUERYDOC_0!$A8-3)*64)+(XPQUERYDOC_0!AA$1-0), "XPQUERYDOC_0")</f>
        <v>#NAME?</v>
      </c>
      <c r="AB8" t="e">
        <f ca="1">_xll.xpGetDataCell(((XPQUERYDOC_0!$A8-3)*64)+(XPQUERYDOC_0!AB$1-0), "XPQUERYDOC_0")</f>
        <v>#NAME?</v>
      </c>
      <c r="AC8" t="e">
        <f ca="1">_xll.xpGetDataCell(((XPQUERYDOC_0!$A8-3)*64)+(XPQUERYDOC_0!AC$1-0), "XPQUERYDOC_0")</f>
        <v>#NAME?</v>
      </c>
      <c r="AD8" t="e">
        <f ca="1">_xll.xpGetDataCell(((XPQUERYDOC_0!$A8-3)*64)+(XPQUERYDOC_0!AD$1-0), "XPQUERYDOC_0")</f>
        <v>#NAME?</v>
      </c>
      <c r="AE8" t="e">
        <f ca="1">_xll.xpGetDataCell(((XPQUERYDOC_0!$A8-3)*64)+(XPQUERYDOC_0!AE$1-0), "XPQUERYDOC_0")</f>
        <v>#NAME?</v>
      </c>
      <c r="AF8" t="e">
        <f ca="1">_xll.xpGetDataCell(((XPQUERYDOC_0!$A8-3)*64)+(XPQUERYDOC_0!AF$1-0), "XPQUERYDOC_0")</f>
        <v>#NAME?</v>
      </c>
      <c r="AG8" t="e">
        <f ca="1">_xll.xpGetDataCell(((XPQUERYDOC_0!$A8-3)*64)+(XPQUERYDOC_0!AG$1-0), "XPQUERYDOC_0")</f>
        <v>#NAME?</v>
      </c>
      <c r="AH8" t="e">
        <f ca="1">_xll.xpGetDataCell(((XPQUERYDOC_0!$A8-3)*64)+(XPQUERYDOC_0!AH$1-0), "XPQUERYDOC_0")</f>
        <v>#NAME?</v>
      </c>
      <c r="AI8" t="e">
        <f ca="1">_xll.xpGetDataCell(((XPQUERYDOC_0!$A8-3)*64)+(XPQUERYDOC_0!AI$1-0), "XPQUERYDOC_0")</f>
        <v>#NAME?</v>
      </c>
      <c r="AJ8" t="e">
        <f ca="1">_xll.xpGetDataCell(((XPQUERYDOC_0!$A8-3)*64)+(XPQUERYDOC_0!AJ$1-0), "XPQUERYDOC_0")</f>
        <v>#NAME?</v>
      </c>
      <c r="AK8" t="e">
        <f ca="1">_xll.xpGetDataCell(((XPQUERYDOC_0!$A8-3)*64)+(XPQUERYDOC_0!AK$1-0), "XPQUERYDOC_0")</f>
        <v>#NAME?</v>
      </c>
      <c r="AL8" t="e">
        <f ca="1">_xll.xpGetDataCell(((XPQUERYDOC_0!$A8-3)*64)+(XPQUERYDOC_0!AL$1-0), "XPQUERYDOC_0")</f>
        <v>#NAME?</v>
      </c>
      <c r="AM8" t="e">
        <f ca="1">_xll.xpGetDataCell(((XPQUERYDOC_0!$A8-3)*64)+(XPQUERYDOC_0!AM$1-0), "XPQUERYDOC_0")</f>
        <v>#NAME?</v>
      </c>
      <c r="AN8" t="e">
        <f ca="1">_xll.xpGetDataCell(((XPQUERYDOC_0!$A8-3)*64)+(XPQUERYDOC_0!AN$1-0), "XPQUERYDOC_0")</f>
        <v>#NAME?</v>
      </c>
      <c r="AO8" t="e">
        <f ca="1">_xll.xpGetDataCell(((XPQUERYDOC_0!$A8-3)*64)+(XPQUERYDOC_0!AO$1-0), "XPQUERYDOC_0")</f>
        <v>#NAME?</v>
      </c>
      <c r="AP8" t="e">
        <f ca="1">_xll.xpGetDataCell(((XPQUERYDOC_0!$A8-3)*64)+(XPQUERYDOC_0!AP$1-0), "XPQUERYDOC_0")</f>
        <v>#NAME?</v>
      </c>
      <c r="AQ8" t="e">
        <f ca="1">_xll.xpGetDataCell(((XPQUERYDOC_0!$A8-3)*64)+(XPQUERYDOC_0!AQ$1-0), "XPQUERYDOC_0")</f>
        <v>#NAME?</v>
      </c>
      <c r="AR8" t="e">
        <f ca="1">_xll.xpGetDataCell(((XPQUERYDOC_0!$A8-3)*64)+(XPQUERYDOC_0!AR$1-0), "XPQUERYDOC_0")</f>
        <v>#NAME?</v>
      </c>
      <c r="AS8" t="e">
        <f ca="1">_xll.xpGetDataCell(((XPQUERYDOC_0!$A8-3)*64)+(XPQUERYDOC_0!AS$1-0), "XPQUERYDOC_0")</f>
        <v>#NAME?</v>
      </c>
      <c r="AT8" t="e">
        <f ca="1">_xll.xpGetDataCell(((XPQUERYDOC_0!$A8-3)*64)+(XPQUERYDOC_0!AT$1-0), "XPQUERYDOC_0")</f>
        <v>#NAME?</v>
      </c>
      <c r="AU8" t="e">
        <f ca="1">_xll.xpGetDataCell(((XPQUERYDOC_0!$A8-3)*64)+(XPQUERYDOC_0!AU$1-0), "XPQUERYDOC_0")</f>
        <v>#NAME?</v>
      </c>
      <c r="AV8" t="e">
        <f ca="1">_xll.xpGetDataCell(((XPQUERYDOC_0!$A8-3)*64)+(XPQUERYDOC_0!AV$1-0), "XPQUERYDOC_0")</f>
        <v>#NAME?</v>
      </c>
      <c r="AW8" t="e">
        <f ca="1">_xll.xpGetDataCell(((XPQUERYDOC_0!$A8-3)*64)+(XPQUERYDOC_0!AW$1-0), "XPQUERYDOC_0")</f>
        <v>#NAME?</v>
      </c>
      <c r="AX8" t="e">
        <f ca="1">_xll.xpGetDataCell(((XPQUERYDOC_0!$A8-3)*64)+(XPQUERYDOC_0!AX$1-0), "XPQUERYDOC_0")</f>
        <v>#NAME?</v>
      </c>
      <c r="AY8" t="e">
        <f ca="1">_xll.xpGetDataCell(((XPQUERYDOC_0!$A8-3)*64)+(XPQUERYDOC_0!AY$1-0), "XPQUERYDOC_0")</f>
        <v>#NAME?</v>
      </c>
      <c r="AZ8" t="e">
        <f ca="1">_xll.xpGetDataCell(((XPQUERYDOC_0!$A8-3)*64)+(XPQUERYDOC_0!AZ$1-0), "XPQUERYDOC_0")</f>
        <v>#NAME?</v>
      </c>
      <c r="BA8" t="e">
        <f ca="1">_xll.xpGetDataCell(((XPQUERYDOC_0!$A8-3)*64)+(XPQUERYDOC_0!BA$1-0), "XPQUERYDOC_0")</f>
        <v>#NAME?</v>
      </c>
      <c r="BB8" t="e">
        <f ca="1">_xll.xpGetDataCell(((XPQUERYDOC_0!$A8-3)*64)+(XPQUERYDOC_0!BB$1-0), "XPQUERYDOC_0")</f>
        <v>#NAME?</v>
      </c>
      <c r="BC8" t="e">
        <f ca="1">_xll.xpGetDataCell(((XPQUERYDOC_0!$A8-3)*64)+(XPQUERYDOC_0!BC$1-0), "XPQUERYDOC_0")</f>
        <v>#NAME?</v>
      </c>
      <c r="BD8" t="e">
        <f ca="1">_xll.xpGetDataCell(((XPQUERYDOC_0!$A8-3)*64)+(XPQUERYDOC_0!BD$1-0), "XPQUERYDOC_0")</f>
        <v>#NAME?</v>
      </c>
      <c r="BE8" t="e">
        <f ca="1">_xll.xpGetDataCell(((XPQUERYDOC_0!$A8-3)*64)+(XPQUERYDOC_0!BE$1-0), "XPQUERYDOC_0")</f>
        <v>#NAME?</v>
      </c>
      <c r="BF8" t="e">
        <f ca="1">_xll.xpGetDataCell(((XPQUERYDOC_0!$A8-3)*64)+(XPQUERYDOC_0!BF$1-0), "XPQUERYDOC_0")</f>
        <v>#NAME?</v>
      </c>
      <c r="BG8" t="e">
        <f ca="1">_xll.xpGetDataCell(((XPQUERYDOC_0!$A8-3)*64)+(XPQUERYDOC_0!BG$1-0), "XPQUERYDOC_0")</f>
        <v>#NAME?</v>
      </c>
      <c r="BH8" t="e">
        <f ca="1">_xll.xpGetDataCell(((XPQUERYDOC_0!$A8-3)*64)+(XPQUERYDOC_0!BH$1-0), "XPQUERYDOC_0")</f>
        <v>#NAME?</v>
      </c>
      <c r="BI8" t="e">
        <f ca="1">_xll.xpGetDataCell(((XPQUERYDOC_0!$A8-3)*64)+(XPQUERYDOC_0!BI$1-0), "XPQUERYDOC_0")</f>
        <v>#NAME?</v>
      </c>
      <c r="BJ8" t="e">
        <f ca="1">_xll.xpGetDataCell(((XPQUERYDOC_0!$A8-3)*64)+(XPQUERYDOC_0!BJ$1-0), "XPQUERYDOC_0")</f>
        <v>#NAME?</v>
      </c>
      <c r="BK8" t="e">
        <f ca="1">_xll.xpGetDataCell(((XPQUERYDOC_0!$A8-3)*64)+(XPQUERYDOC_0!BK$1-0), "XPQUERYDOC_0")</f>
        <v>#NAME?</v>
      </c>
      <c r="BL8" t="e">
        <f ca="1">_xll.xpGetDataCell(((XPQUERYDOC_0!$A8-3)*64)+(XPQUERYDOC_0!BL$1-0), "XPQUERYDOC_0")</f>
        <v>#NAME?</v>
      </c>
      <c r="BM8" t="e">
        <f ca="1">_xll.xpGetDataCell(((XPQUERYDOC_0!$A8-3)*64)+(XPQUERYDOC_0!BM$1-0), "XPQUERYDOC_0")</f>
        <v>#NAME?</v>
      </c>
    </row>
    <row r="9" spans="1:65">
      <c r="A9" t="e">
        <f ca="1">_xll.xpGetDimLabel(2, 4, "XPQUERYDOC_0")</f>
        <v>#NAME?</v>
      </c>
      <c r="B9" t="e">
        <f ca="1">_xll.xpGetDataCell(((XPQUERYDOC_0!$A9-3)*64)+(XPQUERYDOC_0!B$1-0), "XPQUERYDOC_0")</f>
        <v>#NAME?</v>
      </c>
      <c r="C9" t="e">
        <f ca="1">_xll.xpGetDataCell(((XPQUERYDOC_0!$A9-3)*64)+(XPQUERYDOC_0!C$1-0), "XPQUERYDOC_0")</f>
        <v>#NAME?</v>
      </c>
      <c r="D9" t="e">
        <f ca="1">_xll.xpGetDataCell(((XPQUERYDOC_0!$A9-3)*64)+(XPQUERYDOC_0!D$1-0), "XPQUERYDOC_0")</f>
        <v>#NAME?</v>
      </c>
      <c r="E9" t="e">
        <f ca="1">_xll.xpGetDataCell(((XPQUERYDOC_0!$A9-3)*64)+(XPQUERYDOC_0!E$1-0), "XPQUERYDOC_0")</f>
        <v>#NAME?</v>
      </c>
      <c r="F9" t="e">
        <f ca="1">_xll.xpGetDataCell(((XPQUERYDOC_0!$A9-3)*64)+(XPQUERYDOC_0!F$1-0), "XPQUERYDOC_0")</f>
        <v>#NAME?</v>
      </c>
      <c r="G9" t="e">
        <f ca="1">_xll.xpGetDataCell(((XPQUERYDOC_0!$A9-3)*64)+(XPQUERYDOC_0!G$1-0), "XPQUERYDOC_0")</f>
        <v>#NAME?</v>
      </c>
      <c r="H9" t="e">
        <f ca="1">_xll.xpGetDataCell(((XPQUERYDOC_0!$A9-3)*64)+(XPQUERYDOC_0!H$1-0), "XPQUERYDOC_0")</f>
        <v>#NAME?</v>
      </c>
      <c r="I9" t="e">
        <f ca="1">_xll.xpGetDataCell(((XPQUERYDOC_0!$A9-3)*64)+(XPQUERYDOC_0!I$1-0), "XPQUERYDOC_0")</f>
        <v>#NAME?</v>
      </c>
      <c r="J9" t="e">
        <f ca="1">_xll.xpGetDataCell(((XPQUERYDOC_0!$A9-3)*64)+(XPQUERYDOC_0!J$1-0), "XPQUERYDOC_0")</f>
        <v>#NAME?</v>
      </c>
      <c r="K9" t="e">
        <f ca="1">_xll.xpGetDataCell(((XPQUERYDOC_0!$A9-3)*64)+(XPQUERYDOC_0!K$1-0), "XPQUERYDOC_0")</f>
        <v>#NAME?</v>
      </c>
      <c r="L9" t="e">
        <f ca="1">_xll.xpGetDataCell(((XPQUERYDOC_0!$A9-3)*64)+(XPQUERYDOC_0!L$1-0), "XPQUERYDOC_0")</f>
        <v>#NAME?</v>
      </c>
      <c r="M9" t="e">
        <f ca="1">_xll.xpGetDataCell(((XPQUERYDOC_0!$A9-3)*64)+(XPQUERYDOC_0!M$1-0), "XPQUERYDOC_0")</f>
        <v>#NAME?</v>
      </c>
      <c r="N9" t="e">
        <f ca="1">_xll.xpGetDataCell(((XPQUERYDOC_0!$A9-3)*64)+(XPQUERYDOC_0!N$1-0), "XPQUERYDOC_0")</f>
        <v>#NAME?</v>
      </c>
      <c r="O9" t="e">
        <f ca="1">_xll.xpGetDataCell(((XPQUERYDOC_0!$A9-3)*64)+(XPQUERYDOC_0!O$1-0), "XPQUERYDOC_0")</f>
        <v>#NAME?</v>
      </c>
      <c r="P9" t="e">
        <f ca="1">_xll.xpGetDataCell(((XPQUERYDOC_0!$A9-3)*64)+(XPQUERYDOC_0!P$1-0), "XPQUERYDOC_0")</f>
        <v>#NAME?</v>
      </c>
      <c r="Q9" t="e">
        <f ca="1">_xll.xpGetDataCell(((XPQUERYDOC_0!$A9-3)*64)+(XPQUERYDOC_0!Q$1-0), "XPQUERYDOC_0")</f>
        <v>#NAME?</v>
      </c>
      <c r="R9" t="e">
        <f ca="1">_xll.xpGetDataCell(((XPQUERYDOC_0!$A9-3)*64)+(XPQUERYDOC_0!R$1-0), "XPQUERYDOC_0")</f>
        <v>#NAME?</v>
      </c>
      <c r="S9" t="e">
        <f ca="1">_xll.xpGetDataCell(((XPQUERYDOC_0!$A9-3)*64)+(XPQUERYDOC_0!S$1-0), "XPQUERYDOC_0")</f>
        <v>#NAME?</v>
      </c>
      <c r="T9" t="e">
        <f ca="1">_xll.xpGetDataCell(((XPQUERYDOC_0!$A9-3)*64)+(XPQUERYDOC_0!T$1-0), "XPQUERYDOC_0")</f>
        <v>#NAME?</v>
      </c>
      <c r="U9" t="e">
        <f ca="1">_xll.xpGetDataCell(((XPQUERYDOC_0!$A9-3)*64)+(XPQUERYDOC_0!U$1-0), "XPQUERYDOC_0")</f>
        <v>#NAME?</v>
      </c>
      <c r="V9" t="e">
        <f ca="1">_xll.xpGetDataCell(((XPQUERYDOC_0!$A9-3)*64)+(XPQUERYDOC_0!V$1-0), "XPQUERYDOC_0")</f>
        <v>#NAME?</v>
      </c>
      <c r="W9" t="e">
        <f ca="1">_xll.xpGetDataCell(((XPQUERYDOC_0!$A9-3)*64)+(XPQUERYDOC_0!W$1-0), "XPQUERYDOC_0")</f>
        <v>#NAME?</v>
      </c>
      <c r="X9" t="e">
        <f ca="1">_xll.xpGetDataCell(((XPQUERYDOC_0!$A9-3)*64)+(XPQUERYDOC_0!X$1-0), "XPQUERYDOC_0")</f>
        <v>#NAME?</v>
      </c>
      <c r="Y9" t="e">
        <f ca="1">_xll.xpGetDataCell(((XPQUERYDOC_0!$A9-3)*64)+(XPQUERYDOC_0!Y$1-0), "XPQUERYDOC_0")</f>
        <v>#NAME?</v>
      </c>
      <c r="Z9" t="e">
        <f ca="1">_xll.xpGetDataCell(((XPQUERYDOC_0!$A9-3)*64)+(XPQUERYDOC_0!Z$1-0), "XPQUERYDOC_0")</f>
        <v>#NAME?</v>
      </c>
      <c r="AA9" t="e">
        <f ca="1">_xll.xpGetDataCell(((XPQUERYDOC_0!$A9-3)*64)+(XPQUERYDOC_0!AA$1-0), "XPQUERYDOC_0")</f>
        <v>#NAME?</v>
      </c>
      <c r="AB9" t="e">
        <f ca="1">_xll.xpGetDataCell(((XPQUERYDOC_0!$A9-3)*64)+(XPQUERYDOC_0!AB$1-0), "XPQUERYDOC_0")</f>
        <v>#NAME?</v>
      </c>
      <c r="AC9" t="e">
        <f ca="1">_xll.xpGetDataCell(((XPQUERYDOC_0!$A9-3)*64)+(XPQUERYDOC_0!AC$1-0), "XPQUERYDOC_0")</f>
        <v>#NAME?</v>
      </c>
      <c r="AD9" t="e">
        <f ca="1">_xll.xpGetDataCell(((XPQUERYDOC_0!$A9-3)*64)+(XPQUERYDOC_0!AD$1-0), "XPQUERYDOC_0")</f>
        <v>#NAME?</v>
      </c>
      <c r="AE9" t="e">
        <f ca="1">_xll.xpGetDataCell(((XPQUERYDOC_0!$A9-3)*64)+(XPQUERYDOC_0!AE$1-0), "XPQUERYDOC_0")</f>
        <v>#NAME?</v>
      </c>
      <c r="AF9" t="e">
        <f ca="1">_xll.xpGetDataCell(((XPQUERYDOC_0!$A9-3)*64)+(XPQUERYDOC_0!AF$1-0), "XPQUERYDOC_0")</f>
        <v>#NAME?</v>
      </c>
      <c r="AG9" t="e">
        <f ca="1">_xll.xpGetDataCell(((XPQUERYDOC_0!$A9-3)*64)+(XPQUERYDOC_0!AG$1-0), "XPQUERYDOC_0")</f>
        <v>#NAME?</v>
      </c>
      <c r="AH9" t="e">
        <f ca="1">_xll.xpGetDataCell(((XPQUERYDOC_0!$A9-3)*64)+(XPQUERYDOC_0!AH$1-0), "XPQUERYDOC_0")</f>
        <v>#NAME?</v>
      </c>
      <c r="AI9" t="e">
        <f ca="1">_xll.xpGetDataCell(((XPQUERYDOC_0!$A9-3)*64)+(XPQUERYDOC_0!AI$1-0), "XPQUERYDOC_0")</f>
        <v>#NAME?</v>
      </c>
      <c r="AJ9" t="e">
        <f ca="1">_xll.xpGetDataCell(((XPQUERYDOC_0!$A9-3)*64)+(XPQUERYDOC_0!AJ$1-0), "XPQUERYDOC_0")</f>
        <v>#NAME?</v>
      </c>
      <c r="AK9" t="e">
        <f ca="1">_xll.xpGetDataCell(((XPQUERYDOC_0!$A9-3)*64)+(XPQUERYDOC_0!AK$1-0), "XPQUERYDOC_0")</f>
        <v>#NAME?</v>
      </c>
      <c r="AL9" t="e">
        <f ca="1">_xll.xpGetDataCell(((XPQUERYDOC_0!$A9-3)*64)+(XPQUERYDOC_0!AL$1-0), "XPQUERYDOC_0")</f>
        <v>#NAME?</v>
      </c>
      <c r="AM9" t="e">
        <f ca="1">_xll.xpGetDataCell(((XPQUERYDOC_0!$A9-3)*64)+(XPQUERYDOC_0!AM$1-0), "XPQUERYDOC_0")</f>
        <v>#NAME?</v>
      </c>
      <c r="AN9" t="e">
        <f ca="1">_xll.xpGetDataCell(((XPQUERYDOC_0!$A9-3)*64)+(XPQUERYDOC_0!AN$1-0), "XPQUERYDOC_0")</f>
        <v>#NAME?</v>
      </c>
      <c r="AO9" t="e">
        <f ca="1">_xll.xpGetDataCell(((XPQUERYDOC_0!$A9-3)*64)+(XPQUERYDOC_0!AO$1-0), "XPQUERYDOC_0")</f>
        <v>#NAME?</v>
      </c>
      <c r="AP9" t="e">
        <f ca="1">_xll.xpGetDataCell(((XPQUERYDOC_0!$A9-3)*64)+(XPQUERYDOC_0!AP$1-0), "XPQUERYDOC_0")</f>
        <v>#NAME?</v>
      </c>
      <c r="AQ9" t="e">
        <f ca="1">_xll.xpGetDataCell(((XPQUERYDOC_0!$A9-3)*64)+(XPQUERYDOC_0!AQ$1-0), "XPQUERYDOC_0")</f>
        <v>#NAME?</v>
      </c>
      <c r="AR9" t="e">
        <f ca="1">_xll.xpGetDataCell(((XPQUERYDOC_0!$A9-3)*64)+(XPQUERYDOC_0!AR$1-0), "XPQUERYDOC_0")</f>
        <v>#NAME?</v>
      </c>
      <c r="AS9" t="e">
        <f ca="1">_xll.xpGetDataCell(((XPQUERYDOC_0!$A9-3)*64)+(XPQUERYDOC_0!AS$1-0), "XPQUERYDOC_0")</f>
        <v>#NAME?</v>
      </c>
      <c r="AT9" t="e">
        <f ca="1">_xll.xpGetDataCell(((XPQUERYDOC_0!$A9-3)*64)+(XPQUERYDOC_0!AT$1-0), "XPQUERYDOC_0")</f>
        <v>#NAME?</v>
      </c>
      <c r="AU9" t="e">
        <f ca="1">_xll.xpGetDataCell(((XPQUERYDOC_0!$A9-3)*64)+(XPQUERYDOC_0!AU$1-0), "XPQUERYDOC_0")</f>
        <v>#NAME?</v>
      </c>
      <c r="AV9" t="e">
        <f ca="1">_xll.xpGetDataCell(((XPQUERYDOC_0!$A9-3)*64)+(XPQUERYDOC_0!AV$1-0), "XPQUERYDOC_0")</f>
        <v>#NAME?</v>
      </c>
      <c r="AW9" t="e">
        <f ca="1">_xll.xpGetDataCell(((XPQUERYDOC_0!$A9-3)*64)+(XPQUERYDOC_0!AW$1-0), "XPQUERYDOC_0")</f>
        <v>#NAME?</v>
      </c>
      <c r="AX9" t="e">
        <f ca="1">_xll.xpGetDataCell(((XPQUERYDOC_0!$A9-3)*64)+(XPQUERYDOC_0!AX$1-0), "XPQUERYDOC_0")</f>
        <v>#NAME?</v>
      </c>
      <c r="AY9" t="e">
        <f ca="1">_xll.xpGetDataCell(((XPQUERYDOC_0!$A9-3)*64)+(XPQUERYDOC_0!AY$1-0), "XPQUERYDOC_0")</f>
        <v>#NAME?</v>
      </c>
      <c r="AZ9" t="e">
        <f ca="1">_xll.xpGetDataCell(((XPQUERYDOC_0!$A9-3)*64)+(XPQUERYDOC_0!AZ$1-0), "XPQUERYDOC_0")</f>
        <v>#NAME?</v>
      </c>
      <c r="BA9" t="e">
        <f ca="1">_xll.xpGetDataCell(((XPQUERYDOC_0!$A9-3)*64)+(XPQUERYDOC_0!BA$1-0), "XPQUERYDOC_0")</f>
        <v>#NAME?</v>
      </c>
      <c r="BB9" t="e">
        <f ca="1">_xll.xpGetDataCell(((XPQUERYDOC_0!$A9-3)*64)+(XPQUERYDOC_0!BB$1-0), "XPQUERYDOC_0")</f>
        <v>#NAME?</v>
      </c>
      <c r="BC9" t="e">
        <f ca="1">_xll.xpGetDataCell(((XPQUERYDOC_0!$A9-3)*64)+(XPQUERYDOC_0!BC$1-0), "XPQUERYDOC_0")</f>
        <v>#NAME?</v>
      </c>
      <c r="BD9" t="e">
        <f ca="1">_xll.xpGetDataCell(((XPQUERYDOC_0!$A9-3)*64)+(XPQUERYDOC_0!BD$1-0), "XPQUERYDOC_0")</f>
        <v>#NAME?</v>
      </c>
      <c r="BE9" t="e">
        <f ca="1">_xll.xpGetDataCell(((XPQUERYDOC_0!$A9-3)*64)+(XPQUERYDOC_0!BE$1-0), "XPQUERYDOC_0")</f>
        <v>#NAME?</v>
      </c>
      <c r="BF9" t="e">
        <f ca="1">_xll.xpGetDataCell(((XPQUERYDOC_0!$A9-3)*64)+(XPQUERYDOC_0!BF$1-0), "XPQUERYDOC_0")</f>
        <v>#NAME?</v>
      </c>
      <c r="BG9" t="e">
        <f ca="1">_xll.xpGetDataCell(((XPQUERYDOC_0!$A9-3)*64)+(XPQUERYDOC_0!BG$1-0), "XPQUERYDOC_0")</f>
        <v>#NAME?</v>
      </c>
      <c r="BH9" t="e">
        <f ca="1">_xll.xpGetDataCell(((XPQUERYDOC_0!$A9-3)*64)+(XPQUERYDOC_0!BH$1-0), "XPQUERYDOC_0")</f>
        <v>#NAME?</v>
      </c>
      <c r="BI9" t="e">
        <f ca="1">_xll.xpGetDataCell(((XPQUERYDOC_0!$A9-3)*64)+(XPQUERYDOC_0!BI$1-0), "XPQUERYDOC_0")</f>
        <v>#NAME?</v>
      </c>
      <c r="BJ9" t="e">
        <f ca="1">_xll.xpGetDataCell(((XPQUERYDOC_0!$A9-3)*64)+(XPQUERYDOC_0!BJ$1-0), "XPQUERYDOC_0")</f>
        <v>#NAME?</v>
      </c>
      <c r="BK9" t="e">
        <f ca="1">_xll.xpGetDataCell(((XPQUERYDOC_0!$A9-3)*64)+(XPQUERYDOC_0!BK$1-0), "XPQUERYDOC_0")</f>
        <v>#NAME?</v>
      </c>
      <c r="BL9" t="e">
        <f ca="1">_xll.xpGetDataCell(((XPQUERYDOC_0!$A9-3)*64)+(XPQUERYDOC_0!BL$1-0), "XPQUERYDOC_0")</f>
        <v>#NAME?</v>
      </c>
      <c r="BM9" t="e">
        <f ca="1">_xll.xpGetDataCell(((XPQUERYDOC_0!$A9-3)*64)+(XPQUERYDOC_0!BM$1-0), "XPQUERYDOC_0")</f>
        <v>#NAME?</v>
      </c>
    </row>
    <row r="10" spans="1:65">
      <c r="A10" t="e">
        <f ca="1">_xll.xpGetDimLabel(2, 5, "XPQUERYDOC_0")</f>
        <v>#NAME?</v>
      </c>
      <c r="B10" t="e">
        <f ca="1">_xll.xpGetDataCell(((XPQUERYDOC_0!$A10-3)*64)+(XPQUERYDOC_0!B$1-0), "XPQUERYDOC_0")</f>
        <v>#NAME?</v>
      </c>
      <c r="C10" t="e">
        <f ca="1">_xll.xpGetDataCell(((XPQUERYDOC_0!$A10-3)*64)+(XPQUERYDOC_0!C$1-0), "XPQUERYDOC_0")</f>
        <v>#NAME?</v>
      </c>
      <c r="D10" t="e">
        <f ca="1">_xll.xpGetDataCell(((XPQUERYDOC_0!$A10-3)*64)+(XPQUERYDOC_0!D$1-0), "XPQUERYDOC_0")</f>
        <v>#NAME?</v>
      </c>
      <c r="E10" t="e">
        <f ca="1">_xll.xpGetDataCell(((XPQUERYDOC_0!$A10-3)*64)+(XPQUERYDOC_0!E$1-0), "XPQUERYDOC_0")</f>
        <v>#NAME?</v>
      </c>
      <c r="F10" t="e">
        <f ca="1">_xll.xpGetDataCell(((XPQUERYDOC_0!$A10-3)*64)+(XPQUERYDOC_0!F$1-0), "XPQUERYDOC_0")</f>
        <v>#NAME?</v>
      </c>
      <c r="G10" t="e">
        <f ca="1">_xll.xpGetDataCell(((XPQUERYDOC_0!$A10-3)*64)+(XPQUERYDOC_0!G$1-0), "XPQUERYDOC_0")</f>
        <v>#NAME?</v>
      </c>
      <c r="H10" t="e">
        <f ca="1">_xll.xpGetDataCell(((XPQUERYDOC_0!$A10-3)*64)+(XPQUERYDOC_0!H$1-0), "XPQUERYDOC_0")</f>
        <v>#NAME?</v>
      </c>
      <c r="I10" t="e">
        <f ca="1">_xll.xpGetDataCell(((XPQUERYDOC_0!$A10-3)*64)+(XPQUERYDOC_0!I$1-0), "XPQUERYDOC_0")</f>
        <v>#NAME?</v>
      </c>
      <c r="J10" t="e">
        <f ca="1">_xll.xpGetDataCell(((XPQUERYDOC_0!$A10-3)*64)+(XPQUERYDOC_0!J$1-0), "XPQUERYDOC_0")</f>
        <v>#NAME?</v>
      </c>
      <c r="K10" t="e">
        <f ca="1">_xll.xpGetDataCell(((XPQUERYDOC_0!$A10-3)*64)+(XPQUERYDOC_0!K$1-0), "XPQUERYDOC_0")</f>
        <v>#NAME?</v>
      </c>
      <c r="L10" t="e">
        <f ca="1">_xll.xpGetDataCell(((XPQUERYDOC_0!$A10-3)*64)+(XPQUERYDOC_0!L$1-0), "XPQUERYDOC_0")</f>
        <v>#NAME?</v>
      </c>
      <c r="M10" t="e">
        <f ca="1">_xll.xpGetDataCell(((XPQUERYDOC_0!$A10-3)*64)+(XPQUERYDOC_0!M$1-0), "XPQUERYDOC_0")</f>
        <v>#NAME?</v>
      </c>
      <c r="N10" t="e">
        <f ca="1">_xll.xpGetDataCell(((XPQUERYDOC_0!$A10-3)*64)+(XPQUERYDOC_0!N$1-0), "XPQUERYDOC_0")</f>
        <v>#NAME?</v>
      </c>
      <c r="O10" t="e">
        <f ca="1">_xll.xpGetDataCell(((XPQUERYDOC_0!$A10-3)*64)+(XPQUERYDOC_0!O$1-0), "XPQUERYDOC_0")</f>
        <v>#NAME?</v>
      </c>
      <c r="P10" t="e">
        <f ca="1">_xll.xpGetDataCell(((XPQUERYDOC_0!$A10-3)*64)+(XPQUERYDOC_0!P$1-0), "XPQUERYDOC_0")</f>
        <v>#NAME?</v>
      </c>
      <c r="Q10" t="e">
        <f ca="1">_xll.xpGetDataCell(((XPQUERYDOC_0!$A10-3)*64)+(XPQUERYDOC_0!Q$1-0), "XPQUERYDOC_0")</f>
        <v>#NAME?</v>
      </c>
      <c r="R10" t="e">
        <f ca="1">_xll.xpGetDataCell(((XPQUERYDOC_0!$A10-3)*64)+(XPQUERYDOC_0!R$1-0), "XPQUERYDOC_0")</f>
        <v>#NAME?</v>
      </c>
      <c r="S10" t="e">
        <f ca="1">_xll.xpGetDataCell(((XPQUERYDOC_0!$A10-3)*64)+(XPQUERYDOC_0!S$1-0), "XPQUERYDOC_0")</f>
        <v>#NAME?</v>
      </c>
      <c r="T10" t="e">
        <f ca="1">_xll.xpGetDataCell(((XPQUERYDOC_0!$A10-3)*64)+(XPQUERYDOC_0!T$1-0), "XPQUERYDOC_0")</f>
        <v>#NAME?</v>
      </c>
      <c r="U10" t="e">
        <f ca="1">_xll.xpGetDataCell(((XPQUERYDOC_0!$A10-3)*64)+(XPQUERYDOC_0!U$1-0), "XPQUERYDOC_0")</f>
        <v>#NAME?</v>
      </c>
      <c r="V10" t="e">
        <f ca="1">_xll.xpGetDataCell(((XPQUERYDOC_0!$A10-3)*64)+(XPQUERYDOC_0!V$1-0), "XPQUERYDOC_0")</f>
        <v>#NAME?</v>
      </c>
      <c r="W10" t="e">
        <f ca="1">_xll.xpGetDataCell(((XPQUERYDOC_0!$A10-3)*64)+(XPQUERYDOC_0!W$1-0), "XPQUERYDOC_0")</f>
        <v>#NAME?</v>
      </c>
      <c r="X10" t="e">
        <f ca="1">_xll.xpGetDataCell(((XPQUERYDOC_0!$A10-3)*64)+(XPQUERYDOC_0!X$1-0), "XPQUERYDOC_0")</f>
        <v>#NAME?</v>
      </c>
      <c r="Y10" t="e">
        <f ca="1">_xll.xpGetDataCell(((XPQUERYDOC_0!$A10-3)*64)+(XPQUERYDOC_0!Y$1-0), "XPQUERYDOC_0")</f>
        <v>#NAME?</v>
      </c>
      <c r="Z10" t="e">
        <f ca="1">_xll.xpGetDataCell(((XPQUERYDOC_0!$A10-3)*64)+(XPQUERYDOC_0!Z$1-0), "XPQUERYDOC_0")</f>
        <v>#NAME?</v>
      </c>
      <c r="AA10" t="e">
        <f ca="1">_xll.xpGetDataCell(((XPQUERYDOC_0!$A10-3)*64)+(XPQUERYDOC_0!AA$1-0), "XPQUERYDOC_0")</f>
        <v>#NAME?</v>
      </c>
      <c r="AB10" t="e">
        <f ca="1">_xll.xpGetDataCell(((XPQUERYDOC_0!$A10-3)*64)+(XPQUERYDOC_0!AB$1-0), "XPQUERYDOC_0")</f>
        <v>#NAME?</v>
      </c>
      <c r="AC10" t="e">
        <f ca="1">_xll.xpGetDataCell(((XPQUERYDOC_0!$A10-3)*64)+(XPQUERYDOC_0!AC$1-0), "XPQUERYDOC_0")</f>
        <v>#NAME?</v>
      </c>
      <c r="AD10" t="e">
        <f ca="1">_xll.xpGetDataCell(((XPQUERYDOC_0!$A10-3)*64)+(XPQUERYDOC_0!AD$1-0), "XPQUERYDOC_0")</f>
        <v>#NAME?</v>
      </c>
      <c r="AE10" t="e">
        <f ca="1">_xll.xpGetDataCell(((XPQUERYDOC_0!$A10-3)*64)+(XPQUERYDOC_0!AE$1-0), "XPQUERYDOC_0")</f>
        <v>#NAME?</v>
      </c>
      <c r="AF10" t="e">
        <f ca="1">_xll.xpGetDataCell(((XPQUERYDOC_0!$A10-3)*64)+(XPQUERYDOC_0!AF$1-0), "XPQUERYDOC_0")</f>
        <v>#NAME?</v>
      </c>
      <c r="AG10" t="e">
        <f ca="1">_xll.xpGetDataCell(((XPQUERYDOC_0!$A10-3)*64)+(XPQUERYDOC_0!AG$1-0), "XPQUERYDOC_0")</f>
        <v>#NAME?</v>
      </c>
      <c r="AH10" t="e">
        <f ca="1">_xll.xpGetDataCell(((XPQUERYDOC_0!$A10-3)*64)+(XPQUERYDOC_0!AH$1-0), "XPQUERYDOC_0")</f>
        <v>#NAME?</v>
      </c>
      <c r="AI10" t="e">
        <f ca="1">_xll.xpGetDataCell(((XPQUERYDOC_0!$A10-3)*64)+(XPQUERYDOC_0!AI$1-0), "XPQUERYDOC_0")</f>
        <v>#NAME?</v>
      </c>
      <c r="AJ10" t="e">
        <f ca="1">_xll.xpGetDataCell(((XPQUERYDOC_0!$A10-3)*64)+(XPQUERYDOC_0!AJ$1-0), "XPQUERYDOC_0")</f>
        <v>#NAME?</v>
      </c>
      <c r="AK10" t="e">
        <f ca="1">_xll.xpGetDataCell(((XPQUERYDOC_0!$A10-3)*64)+(XPQUERYDOC_0!AK$1-0), "XPQUERYDOC_0")</f>
        <v>#NAME?</v>
      </c>
      <c r="AL10" t="e">
        <f ca="1">_xll.xpGetDataCell(((XPQUERYDOC_0!$A10-3)*64)+(XPQUERYDOC_0!AL$1-0), "XPQUERYDOC_0")</f>
        <v>#NAME?</v>
      </c>
      <c r="AM10" t="e">
        <f ca="1">_xll.xpGetDataCell(((XPQUERYDOC_0!$A10-3)*64)+(XPQUERYDOC_0!AM$1-0), "XPQUERYDOC_0")</f>
        <v>#NAME?</v>
      </c>
      <c r="AN10" t="e">
        <f ca="1">_xll.xpGetDataCell(((XPQUERYDOC_0!$A10-3)*64)+(XPQUERYDOC_0!AN$1-0), "XPQUERYDOC_0")</f>
        <v>#NAME?</v>
      </c>
      <c r="AO10" t="e">
        <f ca="1">_xll.xpGetDataCell(((XPQUERYDOC_0!$A10-3)*64)+(XPQUERYDOC_0!AO$1-0), "XPQUERYDOC_0")</f>
        <v>#NAME?</v>
      </c>
      <c r="AP10" t="e">
        <f ca="1">_xll.xpGetDataCell(((XPQUERYDOC_0!$A10-3)*64)+(XPQUERYDOC_0!AP$1-0), "XPQUERYDOC_0")</f>
        <v>#NAME?</v>
      </c>
      <c r="AQ10" t="e">
        <f ca="1">_xll.xpGetDataCell(((XPQUERYDOC_0!$A10-3)*64)+(XPQUERYDOC_0!AQ$1-0), "XPQUERYDOC_0")</f>
        <v>#NAME?</v>
      </c>
      <c r="AR10" t="e">
        <f ca="1">_xll.xpGetDataCell(((XPQUERYDOC_0!$A10-3)*64)+(XPQUERYDOC_0!AR$1-0), "XPQUERYDOC_0")</f>
        <v>#NAME?</v>
      </c>
      <c r="AS10" t="e">
        <f ca="1">_xll.xpGetDataCell(((XPQUERYDOC_0!$A10-3)*64)+(XPQUERYDOC_0!AS$1-0), "XPQUERYDOC_0")</f>
        <v>#NAME?</v>
      </c>
      <c r="AT10" t="e">
        <f ca="1">_xll.xpGetDataCell(((XPQUERYDOC_0!$A10-3)*64)+(XPQUERYDOC_0!AT$1-0), "XPQUERYDOC_0")</f>
        <v>#NAME?</v>
      </c>
      <c r="AU10" t="e">
        <f ca="1">_xll.xpGetDataCell(((XPQUERYDOC_0!$A10-3)*64)+(XPQUERYDOC_0!AU$1-0), "XPQUERYDOC_0")</f>
        <v>#NAME?</v>
      </c>
      <c r="AV10" t="e">
        <f ca="1">_xll.xpGetDataCell(((XPQUERYDOC_0!$A10-3)*64)+(XPQUERYDOC_0!AV$1-0), "XPQUERYDOC_0")</f>
        <v>#NAME?</v>
      </c>
      <c r="AW10" t="e">
        <f ca="1">_xll.xpGetDataCell(((XPQUERYDOC_0!$A10-3)*64)+(XPQUERYDOC_0!AW$1-0), "XPQUERYDOC_0")</f>
        <v>#NAME?</v>
      </c>
      <c r="AX10" t="e">
        <f ca="1">_xll.xpGetDataCell(((XPQUERYDOC_0!$A10-3)*64)+(XPQUERYDOC_0!AX$1-0), "XPQUERYDOC_0")</f>
        <v>#NAME?</v>
      </c>
      <c r="AY10" t="e">
        <f ca="1">_xll.xpGetDataCell(((XPQUERYDOC_0!$A10-3)*64)+(XPQUERYDOC_0!AY$1-0), "XPQUERYDOC_0")</f>
        <v>#NAME?</v>
      </c>
      <c r="AZ10" t="e">
        <f ca="1">_xll.xpGetDataCell(((XPQUERYDOC_0!$A10-3)*64)+(XPQUERYDOC_0!AZ$1-0), "XPQUERYDOC_0")</f>
        <v>#NAME?</v>
      </c>
      <c r="BA10" t="e">
        <f ca="1">_xll.xpGetDataCell(((XPQUERYDOC_0!$A10-3)*64)+(XPQUERYDOC_0!BA$1-0), "XPQUERYDOC_0")</f>
        <v>#NAME?</v>
      </c>
      <c r="BB10" t="e">
        <f ca="1">_xll.xpGetDataCell(((XPQUERYDOC_0!$A10-3)*64)+(XPQUERYDOC_0!BB$1-0), "XPQUERYDOC_0")</f>
        <v>#NAME?</v>
      </c>
      <c r="BC10" t="e">
        <f ca="1">_xll.xpGetDataCell(((XPQUERYDOC_0!$A10-3)*64)+(XPQUERYDOC_0!BC$1-0), "XPQUERYDOC_0")</f>
        <v>#NAME?</v>
      </c>
      <c r="BD10" t="e">
        <f ca="1">_xll.xpGetDataCell(((XPQUERYDOC_0!$A10-3)*64)+(XPQUERYDOC_0!BD$1-0), "XPQUERYDOC_0")</f>
        <v>#NAME?</v>
      </c>
      <c r="BE10" t="e">
        <f ca="1">_xll.xpGetDataCell(((XPQUERYDOC_0!$A10-3)*64)+(XPQUERYDOC_0!BE$1-0), "XPQUERYDOC_0")</f>
        <v>#NAME?</v>
      </c>
      <c r="BF10" t="e">
        <f ca="1">_xll.xpGetDataCell(((XPQUERYDOC_0!$A10-3)*64)+(XPQUERYDOC_0!BF$1-0), "XPQUERYDOC_0")</f>
        <v>#NAME?</v>
      </c>
      <c r="BG10" t="e">
        <f ca="1">_xll.xpGetDataCell(((XPQUERYDOC_0!$A10-3)*64)+(XPQUERYDOC_0!BG$1-0), "XPQUERYDOC_0")</f>
        <v>#NAME?</v>
      </c>
      <c r="BH10" t="e">
        <f ca="1">_xll.xpGetDataCell(((XPQUERYDOC_0!$A10-3)*64)+(XPQUERYDOC_0!BH$1-0), "XPQUERYDOC_0")</f>
        <v>#NAME?</v>
      </c>
      <c r="BI10" t="e">
        <f ca="1">_xll.xpGetDataCell(((XPQUERYDOC_0!$A10-3)*64)+(XPQUERYDOC_0!BI$1-0), "XPQUERYDOC_0")</f>
        <v>#NAME?</v>
      </c>
      <c r="BJ10" t="e">
        <f ca="1">_xll.xpGetDataCell(((XPQUERYDOC_0!$A10-3)*64)+(XPQUERYDOC_0!BJ$1-0), "XPQUERYDOC_0")</f>
        <v>#NAME?</v>
      </c>
      <c r="BK10" t="e">
        <f ca="1">_xll.xpGetDataCell(((XPQUERYDOC_0!$A10-3)*64)+(XPQUERYDOC_0!BK$1-0), "XPQUERYDOC_0")</f>
        <v>#NAME?</v>
      </c>
      <c r="BL10" t="e">
        <f ca="1">_xll.xpGetDataCell(((XPQUERYDOC_0!$A10-3)*64)+(XPQUERYDOC_0!BL$1-0), "XPQUERYDOC_0")</f>
        <v>#NAME?</v>
      </c>
      <c r="BM10" t="e">
        <f ca="1">_xll.xpGetDataCell(((XPQUERYDOC_0!$A10-3)*64)+(XPQUERYDOC_0!BM$1-0), "XPQUERYDOC_0")</f>
        <v>#NAME?</v>
      </c>
    </row>
    <row r="11" spans="1:65">
      <c r="A11" t="e">
        <f ca="1">_xll.xpGetDimLabel(2, 6, "XPQUERYDOC_0")</f>
        <v>#NAME?</v>
      </c>
      <c r="B11" t="e">
        <f ca="1">_xll.xpGetDataCell(((XPQUERYDOC_0!$A11-3)*64)+(XPQUERYDOC_0!B$1-0), "XPQUERYDOC_0")</f>
        <v>#NAME?</v>
      </c>
      <c r="C11" t="e">
        <f ca="1">_xll.xpGetDataCell(((XPQUERYDOC_0!$A11-3)*64)+(XPQUERYDOC_0!C$1-0), "XPQUERYDOC_0")</f>
        <v>#NAME?</v>
      </c>
      <c r="D11" t="e">
        <f ca="1">_xll.xpGetDataCell(((XPQUERYDOC_0!$A11-3)*64)+(XPQUERYDOC_0!D$1-0), "XPQUERYDOC_0")</f>
        <v>#NAME?</v>
      </c>
      <c r="E11" t="e">
        <f ca="1">_xll.xpGetDataCell(((XPQUERYDOC_0!$A11-3)*64)+(XPQUERYDOC_0!E$1-0), "XPQUERYDOC_0")</f>
        <v>#NAME?</v>
      </c>
      <c r="F11" t="e">
        <f ca="1">_xll.xpGetDataCell(((XPQUERYDOC_0!$A11-3)*64)+(XPQUERYDOC_0!F$1-0), "XPQUERYDOC_0")</f>
        <v>#NAME?</v>
      </c>
      <c r="G11" t="e">
        <f ca="1">_xll.xpGetDataCell(((XPQUERYDOC_0!$A11-3)*64)+(XPQUERYDOC_0!G$1-0), "XPQUERYDOC_0")</f>
        <v>#NAME?</v>
      </c>
      <c r="H11" t="e">
        <f ca="1">_xll.xpGetDataCell(((XPQUERYDOC_0!$A11-3)*64)+(XPQUERYDOC_0!H$1-0), "XPQUERYDOC_0")</f>
        <v>#NAME?</v>
      </c>
      <c r="I11" t="e">
        <f ca="1">_xll.xpGetDataCell(((XPQUERYDOC_0!$A11-3)*64)+(XPQUERYDOC_0!I$1-0), "XPQUERYDOC_0")</f>
        <v>#NAME?</v>
      </c>
      <c r="J11" t="e">
        <f ca="1">_xll.xpGetDataCell(((XPQUERYDOC_0!$A11-3)*64)+(XPQUERYDOC_0!J$1-0), "XPQUERYDOC_0")</f>
        <v>#NAME?</v>
      </c>
      <c r="K11" t="e">
        <f ca="1">_xll.xpGetDataCell(((XPQUERYDOC_0!$A11-3)*64)+(XPQUERYDOC_0!K$1-0), "XPQUERYDOC_0")</f>
        <v>#NAME?</v>
      </c>
      <c r="L11" t="e">
        <f ca="1">_xll.xpGetDataCell(((XPQUERYDOC_0!$A11-3)*64)+(XPQUERYDOC_0!L$1-0), "XPQUERYDOC_0")</f>
        <v>#NAME?</v>
      </c>
      <c r="M11" t="e">
        <f ca="1">_xll.xpGetDataCell(((XPQUERYDOC_0!$A11-3)*64)+(XPQUERYDOC_0!M$1-0), "XPQUERYDOC_0")</f>
        <v>#NAME?</v>
      </c>
      <c r="N11" t="e">
        <f ca="1">_xll.xpGetDataCell(((XPQUERYDOC_0!$A11-3)*64)+(XPQUERYDOC_0!N$1-0), "XPQUERYDOC_0")</f>
        <v>#NAME?</v>
      </c>
      <c r="O11" t="e">
        <f ca="1">_xll.xpGetDataCell(((XPQUERYDOC_0!$A11-3)*64)+(XPQUERYDOC_0!O$1-0), "XPQUERYDOC_0")</f>
        <v>#NAME?</v>
      </c>
      <c r="P11" t="e">
        <f ca="1">_xll.xpGetDataCell(((XPQUERYDOC_0!$A11-3)*64)+(XPQUERYDOC_0!P$1-0), "XPQUERYDOC_0")</f>
        <v>#NAME?</v>
      </c>
      <c r="Q11" t="e">
        <f ca="1">_xll.xpGetDataCell(((XPQUERYDOC_0!$A11-3)*64)+(XPQUERYDOC_0!Q$1-0), "XPQUERYDOC_0")</f>
        <v>#NAME?</v>
      </c>
      <c r="R11" t="e">
        <f ca="1">_xll.xpGetDataCell(((XPQUERYDOC_0!$A11-3)*64)+(XPQUERYDOC_0!R$1-0), "XPQUERYDOC_0")</f>
        <v>#NAME?</v>
      </c>
      <c r="S11" t="e">
        <f ca="1">_xll.xpGetDataCell(((XPQUERYDOC_0!$A11-3)*64)+(XPQUERYDOC_0!S$1-0), "XPQUERYDOC_0")</f>
        <v>#NAME?</v>
      </c>
      <c r="T11" t="e">
        <f ca="1">_xll.xpGetDataCell(((XPQUERYDOC_0!$A11-3)*64)+(XPQUERYDOC_0!T$1-0), "XPQUERYDOC_0")</f>
        <v>#NAME?</v>
      </c>
      <c r="U11" t="e">
        <f ca="1">_xll.xpGetDataCell(((XPQUERYDOC_0!$A11-3)*64)+(XPQUERYDOC_0!U$1-0), "XPQUERYDOC_0")</f>
        <v>#NAME?</v>
      </c>
      <c r="V11" t="e">
        <f ca="1">_xll.xpGetDataCell(((XPQUERYDOC_0!$A11-3)*64)+(XPQUERYDOC_0!V$1-0), "XPQUERYDOC_0")</f>
        <v>#NAME?</v>
      </c>
      <c r="W11" t="e">
        <f ca="1">_xll.xpGetDataCell(((XPQUERYDOC_0!$A11-3)*64)+(XPQUERYDOC_0!W$1-0), "XPQUERYDOC_0")</f>
        <v>#NAME?</v>
      </c>
      <c r="X11" t="e">
        <f ca="1">_xll.xpGetDataCell(((XPQUERYDOC_0!$A11-3)*64)+(XPQUERYDOC_0!X$1-0), "XPQUERYDOC_0")</f>
        <v>#NAME?</v>
      </c>
      <c r="Y11" t="e">
        <f ca="1">_xll.xpGetDataCell(((XPQUERYDOC_0!$A11-3)*64)+(XPQUERYDOC_0!Y$1-0), "XPQUERYDOC_0")</f>
        <v>#NAME?</v>
      </c>
      <c r="Z11" t="e">
        <f ca="1">_xll.xpGetDataCell(((XPQUERYDOC_0!$A11-3)*64)+(XPQUERYDOC_0!Z$1-0), "XPQUERYDOC_0")</f>
        <v>#NAME?</v>
      </c>
      <c r="AA11" t="e">
        <f ca="1">_xll.xpGetDataCell(((XPQUERYDOC_0!$A11-3)*64)+(XPQUERYDOC_0!AA$1-0), "XPQUERYDOC_0")</f>
        <v>#NAME?</v>
      </c>
      <c r="AB11" t="e">
        <f ca="1">_xll.xpGetDataCell(((XPQUERYDOC_0!$A11-3)*64)+(XPQUERYDOC_0!AB$1-0), "XPQUERYDOC_0")</f>
        <v>#NAME?</v>
      </c>
      <c r="AC11" t="e">
        <f ca="1">_xll.xpGetDataCell(((XPQUERYDOC_0!$A11-3)*64)+(XPQUERYDOC_0!AC$1-0), "XPQUERYDOC_0")</f>
        <v>#NAME?</v>
      </c>
      <c r="AD11" t="e">
        <f ca="1">_xll.xpGetDataCell(((XPQUERYDOC_0!$A11-3)*64)+(XPQUERYDOC_0!AD$1-0), "XPQUERYDOC_0")</f>
        <v>#NAME?</v>
      </c>
      <c r="AE11" t="e">
        <f ca="1">_xll.xpGetDataCell(((XPQUERYDOC_0!$A11-3)*64)+(XPQUERYDOC_0!AE$1-0), "XPQUERYDOC_0")</f>
        <v>#NAME?</v>
      </c>
      <c r="AF11" t="e">
        <f ca="1">_xll.xpGetDataCell(((XPQUERYDOC_0!$A11-3)*64)+(XPQUERYDOC_0!AF$1-0), "XPQUERYDOC_0")</f>
        <v>#NAME?</v>
      </c>
      <c r="AG11" t="e">
        <f ca="1">_xll.xpGetDataCell(((XPQUERYDOC_0!$A11-3)*64)+(XPQUERYDOC_0!AG$1-0), "XPQUERYDOC_0")</f>
        <v>#NAME?</v>
      </c>
      <c r="AH11" t="e">
        <f ca="1">_xll.xpGetDataCell(((XPQUERYDOC_0!$A11-3)*64)+(XPQUERYDOC_0!AH$1-0), "XPQUERYDOC_0")</f>
        <v>#NAME?</v>
      </c>
      <c r="AI11" t="e">
        <f ca="1">_xll.xpGetDataCell(((XPQUERYDOC_0!$A11-3)*64)+(XPQUERYDOC_0!AI$1-0), "XPQUERYDOC_0")</f>
        <v>#NAME?</v>
      </c>
      <c r="AJ11" t="e">
        <f ca="1">_xll.xpGetDataCell(((XPQUERYDOC_0!$A11-3)*64)+(XPQUERYDOC_0!AJ$1-0), "XPQUERYDOC_0")</f>
        <v>#NAME?</v>
      </c>
      <c r="AK11" t="e">
        <f ca="1">_xll.xpGetDataCell(((XPQUERYDOC_0!$A11-3)*64)+(XPQUERYDOC_0!AK$1-0), "XPQUERYDOC_0")</f>
        <v>#NAME?</v>
      </c>
      <c r="AL11" t="e">
        <f ca="1">_xll.xpGetDataCell(((XPQUERYDOC_0!$A11-3)*64)+(XPQUERYDOC_0!AL$1-0), "XPQUERYDOC_0")</f>
        <v>#NAME?</v>
      </c>
      <c r="AM11" t="e">
        <f ca="1">_xll.xpGetDataCell(((XPQUERYDOC_0!$A11-3)*64)+(XPQUERYDOC_0!AM$1-0), "XPQUERYDOC_0")</f>
        <v>#NAME?</v>
      </c>
      <c r="AN11" t="e">
        <f ca="1">_xll.xpGetDataCell(((XPQUERYDOC_0!$A11-3)*64)+(XPQUERYDOC_0!AN$1-0), "XPQUERYDOC_0")</f>
        <v>#NAME?</v>
      </c>
      <c r="AO11" t="e">
        <f ca="1">_xll.xpGetDataCell(((XPQUERYDOC_0!$A11-3)*64)+(XPQUERYDOC_0!AO$1-0), "XPQUERYDOC_0")</f>
        <v>#NAME?</v>
      </c>
      <c r="AP11" t="e">
        <f ca="1">_xll.xpGetDataCell(((XPQUERYDOC_0!$A11-3)*64)+(XPQUERYDOC_0!AP$1-0), "XPQUERYDOC_0")</f>
        <v>#NAME?</v>
      </c>
      <c r="AQ11" t="e">
        <f ca="1">_xll.xpGetDataCell(((XPQUERYDOC_0!$A11-3)*64)+(XPQUERYDOC_0!AQ$1-0), "XPQUERYDOC_0")</f>
        <v>#NAME?</v>
      </c>
      <c r="AR11" t="e">
        <f ca="1">_xll.xpGetDataCell(((XPQUERYDOC_0!$A11-3)*64)+(XPQUERYDOC_0!AR$1-0), "XPQUERYDOC_0")</f>
        <v>#NAME?</v>
      </c>
      <c r="AS11" t="e">
        <f ca="1">_xll.xpGetDataCell(((XPQUERYDOC_0!$A11-3)*64)+(XPQUERYDOC_0!AS$1-0), "XPQUERYDOC_0")</f>
        <v>#NAME?</v>
      </c>
      <c r="AT11" t="e">
        <f ca="1">_xll.xpGetDataCell(((XPQUERYDOC_0!$A11-3)*64)+(XPQUERYDOC_0!AT$1-0), "XPQUERYDOC_0")</f>
        <v>#NAME?</v>
      </c>
      <c r="AU11" t="e">
        <f ca="1">_xll.xpGetDataCell(((XPQUERYDOC_0!$A11-3)*64)+(XPQUERYDOC_0!AU$1-0), "XPQUERYDOC_0")</f>
        <v>#NAME?</v>
      </c>
      <c r="AV11" t="e">
        <f ca="1">_xll.xpGetDataCell(((XPQUERYDOC_0!$A11-3)*64)+(XPQUERYDOC_0!AV$1-0), "XPQUERYDOC_0")</f>
        <v>#NAME?</v>
      </c>
      <c r="AW11" t="e">
        <f ca="1">_xll.xpGetDataCell(((XPQUERYDOC_0!$A11-3)*64)+(XPQUERYDOC_0!AW$1-0), "XPQUERYDOC_0")</f>
        <v>#NAME?</v>
      </c>
      <c r="AX11" t="e">
        <f ca="1">_xll.xpGetDataCell(((XPQUERYDOC_0!$A11-3)*64)+(XPQUERYDOC_0!AX$1-0), "XPQUERYDOC_0")</f>
        <v>#NAME?</v>
      </c>
      <c r="AY11" t="e">
        <f ca="1">_xll.xpGetDataCell(((XPQUERYDOC_0!$A11-3)*64)+(XPQUERYDOC_0!AY$1-0), "XPQUERYDOC_0")</f>
        <v>#NAME?</v>
      </c>
      <c r="AZ11" t="e">
        <f ca="1">_xll.xpGetDataCell(((XPQUERYDOC_0!$A11-3)*64)+(XPQUERYDOC_0!AZ$1-0), "XPQUERYDOC_0")</f>
        <v>#NAME?</v>
      </c>
      <c r="BA11" t="e">
        <f ca="1">_xll.xpGetDataCell(((XPQUERYDOC_0!$A11-3)*64)+(XPQUERYDOC_0!BA$1-0), "XPQUERYDOC_0")</f>
        <v>#NAME?</v>
      </c>
      <c r="BB11" t="e">
        <f ca="1">_xll.xpGetDataCell(((XPQUERYDOC_0!$A11-3)*64)+(XPQUERYDOC_0!BB$1-0), "XPQUERYDOC_0")</f>
        <v>#NAME?</v>
      </c>
      <c r="BC11" t="e">
        <f ca="1">_xll.xpGetDataCell(((XPQUERYDOC_0!$A11-3)*64)+(XPQUERYDOC_0!BC$1-0), "XPQUERYDOC_0")</f>
        <v>#NAME?</v>
      </c>
      <c r="BD11" t="e">
        <f ca="1">_xll.xpGetDataCell(((XPQUERYDOC_0!$A11-3)*64)+(XPQUERYDOC_0!BD$1-0), "XPQUERYDOC_0")</f>
        <v>#NAME?</v>
      </c>
      <c r="BE11" t="e">
        <f ca="1">_xll.xpGetDataCell(((XPQUERYDOC_0!$A11-3)*64)+(XPQUERYDOC_0!BE$1-0), "XPQUERYDOC_0")</f>
        <v>#NAME?</v>
      </c>
      <c r="BF11" t="e">
        <f ca="1">_xll.xpGetDataCell(((XPQUERYDOC_0!$A11-3)*64)+(XPQUERYDOC_0!BF$1-0), "XPQUERYDOC_0")</f>
        <v>#NAME?</v>
      </c>
      <c r="BG11" t="e">
        <f ca="1">_xll.xpGetDataCell(((XPQUERYDOC_0!$A11-3)*64)+(XPQUERYDOC_0!BG$1-0), "XPQUERYDOC_0")</f>
        <v>#NAME?</v>
      </c>
      <c r="BH11" t="e">
        <f ca="1">_xll.xpGetDataCell(((XPQUERYDOC_0!$A11-3)*64)+(XPQUERYDOC_0!BH$1-0), "XPQUERYDOC_0")</f>
        <v>#NAME?</v>
      </c>
      <c r="BI11" t="e">
        <f ca="1">_xll.xpGetDataCell(((XPQUERYDOC_0!$A11-3)*64)+(XPQUERYDOC_0!BI$1-0), "XPQUERYDOC_0")</f>
        <v>#NAME?</v>
      </c>
      <c r="BJ11" t="e">
        <f ca="1">_xll.xpGetDataCell(((XPQUERYDOC_0!$A11-3)*64)+(XPQUERYDOC_0!BJ$1-0), "XPQUERYDOC_0")</f>
        <v>#NAME?</v>
      </c>
      <c r="BK11" t="e">
        <f ca="1">_xll.xpGetDataCell(((XPQUERYDOC_0!$A11-3)*64)+(XPQUERYDOC_0!BK$1-0), "XPQUERYDOC_0")</f>
        <v>#NAME?</v>
      </c>
      <c r="BL11" t="e">
        <f ca="1">_xll.xpGetDataCell(((XPQUERYDOC_0!$A11-3)*64)+(XPQUERYDOC_0!BL$1-0), "XPQUERYDOC_0")</f>
        <v>#NAME?</v>
      </c>
      <c r="BM11" t="e">
        <f ca="1">_xll.xpGetDataCell(((XPQUERYDOC_0!$A11-3)*64)+(XPQUERYDOC_0!BM$1-0), "XPQUERYDOC_0")</f>
        <v>#NAME?</v>
      </c>
    </row>
    <row r="12" spans="1:65">
      <c r="A12" t="e">
        <f ca="1">_xll.xpGetDimLabel(2, 7, "XPQUERYDOC_0")</f>
        <v>#NAME?</v>
      </c>
      <c r="B12" t="e">
        <f ca="1">_xll.xpGetDataCell(((XPQUERYDOC_0!$A12-3)*64)+(XPQUERYDOC_0!B$1-0), "XPQUERYDOC_0")</f>
        <v>#NAME?</v>
      </c>
      <c r="C12" t="e">
        <f ca="1">_xll.xpGetDataCell(((XPQUERYDOC_0!$A12-3)*64)+(XPQUERYDOC_0!C$1-0), "XPQUERYDOC_0")</f>
        <v>#NAME?</v>
      </c>
      <c r="D12" t="e">
        <f ca="1">_xll.xpGetDataCell(((XPQUERYDOC_0!$A12-3)*64)+(XPQUERYDOC_0!D$1-0), "XPQUERYDOC_0")</f>
        <v>#NAME?</v>
      </c>
      <c r="E12" t="e">
        <f ca="1">_xll.xpGetDataCell(((XPQUERYDOC_0!$A12-3)*64)+(XPQUERYDOC_0!E$1-0), "XPQUERYDOC_0")</f>
        <v>#NAME?</v>
      </c>
      <c r="F12" t="e">
        <f ca="1">_xll.xpGetDataCell(((XPQUERYDOC_0!$A12-3)*64)+(XPQUERYDOC_0!F$1-0), "XPQUERYDOC_0")</f>
        <v>#NAME?</v>
      </c>
      <c r="G12" t="e">
        <f ca="1">_xll.xpGetDataCell(((XPQUERYDOC_0!$A12-3)*64)+(XPQUERYDOC_0!G$1-0), "XPQUERYDOC_0")</f>
        <v>#NAME?</v>
      </c>
      <c r="H12" t="e">
        <f ca="1">_xll.xpGetDataCell(((XPQUERYDOC_0!$A12-3)*64)+(XPQUERYDOC_0!H$1-0), "XPQUERYDOC_0")</f>
        <v>#NAME?</v>
      </c>
      <c r="I12" t="e">
        <f ca="1">_xll.xpGetDataCell(((XPQUERYDOC_0!$A12-3)*64)+(XPQUERYDOC_0!I$1-0), "XPQUERYDOC_0")</f>
        <v>#NAME?</v>
      </c>
      <c r="J12" t="e">
        <f ca="1">_xll.xpGetDataCell(((XPQUERYDOC_0!$A12-3)*64)+(XPQUERYDOC_0!J$1-0), "XPQUERYDOC_0")</f>
        <v>#NAME?</v>
      </c>
      <c r="K12" t="e">
        <f ca="1">_xll.xpGetDataCell(((XPQUERYDOC_0!$A12-3)*64)+(XPQUERYDOC_0!K$1-0), "XPQUERYDOC_0")</f>
        <v>#NAME?</v>
      </c>
      <c r="L12" t="e">
        <f ca="1">_xll.xpGetDataCell(((XPQUERYDOC_0!$A12-3)*64)+(XPQUERYDOC_0!L$1-0), "XPQUERYDOC_0")</f>
        <v>#NAME?</v>
      </c>
      <c r="M12" t="e">
        <f ca="1">_xll.xpGetDataCell(((XPQUERYDOC_0!$A12-3)*64)+(XPQUERYDOC_0!M$1-0), "XPQUERYDOC_0")</f>
        <v>#NAME?</v>
      </c>
      <c r="N12" t="e">
        <f ca="1">_xll.xpGetDataCell(((XPQUERYDOC_0!$A12-3)*64)+(XPQUERYDOC_0!N$1-0), "XPQUERYDOC_0")</f>
        <v>#NAME?</v>
      </c>
      <c r="O12" t="e">
        <f ca="1">_xll.xpGetDataCell(((XPQUERYDOC_0!$A12-3)*64)+(XPQUERYDOC_0!O$1-0), "XPQUERYDOC_0")</f>
        <v>#NAME?</v>
      </c>
      <c r="P12" t="e">
        <f ca="1">_xll.xpGetDataCell(((XPQUERYDOC_0!$A12-3)*64)+(XPQUERYDOC_0!P$1-0), "XPQUERYDOC_0")</f>
        <v>#NAME?</v>
      </c>
      <c r="Q12" t="e">
        <f ca="1">_xll.xpGetDataCell(((XPQUERYDOC_0!$A12-3)*64)+(XPQUERYDOC_0!Q$1-0), "XPQUERYDOC_0")</f>
        <v>#NAME?</v>
      </c>
      <c r="R12" t="e">
        <f ca="1">_xll.xpGetDataCell(((XPQUERYDOC_0!$A12-3)*64)+(XPQUERYDOC_0!R$1-0), "XPQUERYDOC_0")</f>
        <v>#NAME?</v>
      </c>
      <c r="S12" t="e">
        <f ca="1">_xll.xpGetDataCell(((XPQUERYDOC_0!$A12-3)*64)+(XPQUERYDOC_0!S$1-0), "XPQUERYDOC_0")</f>
        <v>#NAME?</v>
      </c>
      <c r="T12" t="e">
        <f ca="1">_xll.xpGetDataCell(((XPQUERYDOC_0!$A12-3)*64)+(XPQUERYDOC_0!T$1-0), "XPQUERYDOC_0")</f>
        <v>#NAME?</v>
      </c>
      <c r="U12" t="e">
        <f ca="1">_xll.xpGetDataCell(((XPQUERYDOC_0!$A12-3)*64)+(XPQUERYDOC_0!U$1-0), "XPQUERYDOC_0")</f>
        <v>#NAME?</v>
      </c>
      <c r="V12" t="e">
        <f ca="1">_xll.xpGetDataCell(((XPQUERYDOC_0!$A12-3)*64)+(XPQUERYDOC_0!V$1-0), "XPQUERYDOC_0")</f>
        <v>#NAME?</v>
      </c>
      <c r="W12" t="e">
        <f ca="1">_xll.xpGetDataCell(((XPQUERYDOC_0!$A12-3)*64)+(XPQUERYDOC_0!W$1-0), "XPQUERYDOC_0")</f>
        <v>#NAME?</v>
      </c>
      <c r="X12" t="e">
        <f ca="1">_xll.xpGetDataCell(((XPQUERYDOC_0!$A12-3)*64)+(XPQUERYDOC_0!X$1-0), "XPQUERYDOC_0")</f>
        <v>#NAME?</v>
      </c>
      <c r="Y12" t="e">
        <f ca="1">_xll.xpGetDataCell(((XPQUERYDOC_0!$A12-3)*64)+(XPQUERYDOC_0!Y$1-0), "XPQUERYDOC_0")</f>
        <v>#NAME?</v>
      </c>
      <c r="Z12" t="e">
        <f ca="1">_xll.xpGetDataCell(((XPQUERYDOC_0!$A12-3)*64)+(XPQUERYDOC_0!Z$1-0), "XPQUERYDOC_0")</f>
        <v>#NAME?</v>
      </c>
      <c r="AA12" t="e">
        <f ca="1">_xll.xpGetDataCell(((XPQUERYDOC_0!$A12-3)*64)+(XPQUERYDOC_0!AA$1-0), "XPQUERYDOC_0")</f>
        <v>#NAME?</v>
      </c>
      <c r="AB12" t="e">
        <f ca="1">_xll.xpGetDataCell(((XPQUERYDOC_0!$A12-3)*64)+(XPQUERYDOC_0!AB$1-0), "XPQUERYDOC_0")</f>
        <v>#NAME?</v>
      </c>
      <c r="AC12" t="e">
        <f ca="1">_xll.xpGetDataCell(((XPQUERYDOC_0!$A12-3)*64)+(XPQUERYDOC_0!AC$1-0), "XPQUERYDOC_0")</f>
        <v>#NAME?</v>
      </c>
      <c r="AD12" t="e">
        <f ca="1">_xll.xpGetDataCell(((XPQUERYDOC_0!$A12-3)*64)+(XPQUERYDOC_0!AD$1-0), "XPQUERYDOC_0")</f>
        <v>#NAME?</v>
      </c>
      <c r="AE12" t="e">
        <f ca="1">_xll.xpGetDataCell(((XPQUERYDOC_0!$A12-3)*64)+(XPQUERYDOC_0!AE$1-0), "XPQUERYDOC_0")</f>
        <v>#NAME?</v>
      </c>
      <c r="AF12" t="e">
        <f ca="1">_xll.xpGetDataCell(((XPQUERYDOC_0!$A12-3)*64)+(XPQUERYDOC_0!AF$1-0), "XPQUERYDOC_0")</f>
        <v>#NAME?</v>
      </c>
      <c r="AG12" t="e">
        <f ca="1">_xll.xpGetDataCell(((XPQUERYDOC_0!$A12-3)*64)+(XPQUERYDOC_0!AG$1-0), "XPQUERYDOC_0")</f>
        <v>#NAME?</v>
      </c>
      <c r="AH12" t="e">
        <f ca="1">_xll.xpGetDataCell(((XPQUERYDOC_0!$A12-3)*64)+(XPQUERYDOC_0!AH$1-0), "XPQUERYDOC_0")</f>
        <v>#NAME?</v>
      </c>
      <c r="AI12" t="e">
        <f ca="1">_xll.xpGetDataCell(((XPQUERYDOC_0!$A12-3)*64)+(XPQUERYDOC_0!AI$1-0), "XPQUERYDOC_0")</f>
        <v>#NAME?</v>
      </c>
      <c r="AJ12" t="e">
        <f ca="1">_xll.xpGetDataCell(((XPQUERYDOC_0!$A12-3)*64)+(XPQUERYDOC_0!AJ$1-0), "XPQUERYDOC_0")</f>
        <v>#NAME?</v>
      </c>
      <c r="AK12" t="e">
        <f ca="1">_xll.xpGetDataCell(((XPQUERYDOC_0!$A12-3)*64)+(XPQUERYDOC_0!AK$1-0), "XPQUERYDOC_0")</f>
        <v>#NAME?</v>
      </c>
      <c r="AL12" t="e">
        <f ca="1">_xll.xpGetDataCell(((XPQUERYDOC_0!$A12-3)*64)+(XPQUERYDOC_0!AL$1-0), "XPQUERYDOC_0")</f>
        <v>#NAME?</v>
      </c>
      <c r="AM12" t="e">
        <f ca="1">_xll.xpGetDataCell(((XPQUERYDOC_0!$A12-3)*64)+(XPQUERYDOC_0!AM$1-0), "XPQUERYDOC_0")</f>
        <v>#NAME?</v>
      </c>
      <c r="AN12" t="e">
        <f ca="1">_xll.xpGetDataCell(((XPQUERYDOC_0!$A12-3)*64)+(XPQUERYDOC_0!AN$1-0), "XPQUERYDOC_0")</f>
        <v>#NAME?</v>
      </c>
      <c r="AO12" t="e">
        <f ca="1">_xll.xpGetDataCell(((XPQUERYDOC_0!$A12-3)*64)+(XPQUERYDOC_0!AO$1-0), "XPQUERYDOC_0")</f>
        <v>#NAME?</v>
      </c>
      <c r="AP12" t="e">
        <f ca="1">_xll.xpGetDataCell(((XPQUERYDOC_0!$A12-3)*64)+(XPQUERYDOC_0!AP$1-0), "XPQUERYDOC_0")</f>
        <v>#NAME?</v>
      </c>
      <c r="AQ12" t="e">
        <f ca="1">_xll.xpGetDataCell(((XPQUERYDOC_0!$A12-3)*64)+(XPQUERYDOC_0!AQ$1-0), "XPQUERYDOC_0")</f>
        <v>#NAME?</v>
      </c>
      <c r="AR12" t="e">
        <f ca="1">_xll.xpGetDataCell(((XPQUERYDOC_0!$A12-3)*64)+(XPQUERYDOC_0!AR$1-0), "XPQUERYDOC_0")</f>
        <v>#NAME?</v>
      </c>
      <c r="AS12" t="e">
        <f ca="1">_xll.xpGetDataCell(((XPQUERYDOC_0!$A12-3)*64)+(XPQUERYDOC_0!AS$1-0), "XPQUERYDOC_0")</f>
        <v>#NAME?</v>
      </c>
      <c r="AT12" t="e">
        <f ca="1">_xll.xpGetDataCell(((XPQUERYDOC_0!$A12-3)*64)+(XPQUERYDOC_0!AT$1-0), "XPQUERYDOC_0")</f>
        <v>#NAME?</v>
      </c>
      <c r="AU12" t="e">
        <f ca="1">_xll.xpGetDataCell(((XPQUERYDOC_0!$A12-3)*64)+(XPQUERYDOC_0!AU$1-0), "XPQUERYDOC_0")</f>
        <v>#NAME?</v>
      </c>
      <c r="AV12" t="e">
        <f ca="1">_xll.xpGetDataCell(((XPQUERYDOC_0!$A12-3)*64)+(XPQUERYDOC_0!AV$1-0), "XPQUERYDOC_0")</f>
        <v>#NAME?</v>
      </c>
      <c r="AW12" t="e">
        <f ca="1">_xll.xpGetDataCell(((XPQUERYDOC_0!$A12-3)*64)+(XPQUERYDOC_0!AW$1-0), "XPQUERYDOC_0")</f>
        <v>#NAME?</v>
      </c>
      <c r="AX12" t="e">
        <f ca="1">_xll.xpGetDataCell(((XPQUERYDOC_0!$A12-3)*64)+(XPQUERYDOC_0!AX$1-0), "XPQUERYDOC_0")</f>
        <v>#NAME?</v>
      </c>
      <c r="AY12" t="e">
        <f ca="1">_xll.xpGetDataCell(((XPQUERYDOC_0!$A12-3)*64)+(XPQUERYDOC_0!AY$1-0), "XPQUERYDOC_0")</f>
        <v>#NAME?</v>
      </c>
      <c r="AZ12" t="e">
        <f ca="1">_xll.xpGetDataCell(((XPQUERYDOC_0!$A12-3)*64)+(XPQUERYDOC_0!AZ$1-0), "XPQUERYDOC_0")</f>
        <v>#NAME?</v>
      </c>
      <c r="BA12" t="e">
        <f ca="1">_xll.xpGetDataCell(((XPQUERYDOC_0!$A12-3)*64)+(XPQUERYDOC_0!BA$1-0), "XPQUERYDOC_0")</f>
        <v>#NAME?</v>
      </c>
      <c r="BB12" t="e">
        <f ca="1">_xll.xpGetDataCell(((XPQUERYDOC_0!$A12-3)*64)+(XPQUERYDOC_0!BB$1-0), "XPQUERYDOC_0")</f>
        <v>#NAME?</v>
      </c>
      <c r="BC12" t="e">
        <f ca="1">_xll.xpGetDataCell(((XPQUERYDOC_0!$A12-3)*64)+(XPQUERYDOC_0!BC$1-0), "XPQUERYDOC_0")</f>
        <v>#NAME?</v>
      </c>
      <c r="BD12" t="e">
        <f ca="1">_xll.xpGetDataCell(((XPQUERYDOC_0!$A12-3)*64)+(XPQUERYDOC_0!BD$1-0), "XPQUERYDOC_0")</f>
        <v>#NAME?</v>
      </c>
      <c r="BE12" t="e">
        <f ca="1">_xll.xpGetDataCell(((XPQUERYDOC_0!$A12-3)*64)+(XPQUERYDOC_0!BE$1-0), "XPQUERYDOC_0")</f>
        <v>#NAME?</v>
      </c>
      <c r="BF12" t="e">
        <f ca="1">_xll.xpGetDataCell(((XPQUERYDOC_0!$A12-3)*64)+(XPQUERYDOC_0!BF$1-0), "XPQUERYDOC_0")</f>
        <v>#NAME?</v>
      </c>
      <c r="BG12" t="e">
        <f ca="1">_xll.xpGetDataCell(((XPQUERYDOC_0!$A12-3)*64)+(XPQUERYDOC_0!BG$1-0), "XPQUERYDOC_0")</f>
        <v>#NAME?</v>
      </c>
      <c r="BH12" t="e">
        <f ca="1">_xll.xpGetDataCell(((XPQUERYDOC_0!$A12-3)*64)+(XPQUERYDOC_0!BH$1-0), "XPQUERYDOC_0")</f>
        <v>#NAME?</v>
      </c>
      <c r="BI12" t="e">
        <f ca="1">_xll.xpGetDataCell(((XPQUERYDOC_0!$A12-3)*64)+(XPQUERYDOC_0!BI$1-0), "XPQUERYDOC_0")</f>
        <v>#NAME?</v>
      </c>
      <c r="BJ12" t="e">
        <f ca="1">_xll.xpGetDataCell(((XPQUERYDOC_0!$A12-3)*64)+(XPQUERYDOC_0!BJ$1-0), "XPQUERYDOC_0")</f>
        <v>#NAME?</v>
      </c>
      <c r="BK12" t="e">
        <f ca="1">_xll.xpGetDataCell(((XPQUERYDOC_0!$A12-3)*64)+(XPQUERYDOC_0!BK$1-0), "XPQUERYDOC_0")</f>
        <v>#NAME?</v>
      </c>
      <c r="BL12" t="e">
        <f ca="1">_xll.xpGetDataCell(((XPQUERYDOC_0!$A12-3)*64)+(XPQUERYDOC_0!BL$1-0), "XPQUERYDOC_0")</f>
        <v>#NAME?</v>
      </c>
      <c r="BM12" t="e">
        <f ca="1">_xll.xpGetDataCell(((XPQUERYDOC_0!$A12-3)*64)+(XPQUERYDOC_0!BM$1-0), "XPQUERYDOC_0")</f>
        <v>#NAME?</v>
      </c>
    </row>
    <row r="13" spans="1:65">
      <c r="A13" t="e">
        <f ca="1">_xll.xpGetDimLabel(2, 8, "XPQUERYDOC_0")</f>
        <v>#NAME?</v>
      </c>
      <c r="B13" t="e">
        <f ca="1">_xll.xpGetDataCell(((XPQUERYDOC_0!$A13-3)*64)+(XPQUERYDOC_0!B$1-0), "XPQUERYDOC_0")</f>
        <v>#NAME?</v>
      </c>
      <c r="C13" t="e">
        <f ca="1">_xll.xpGetDataCell(((XPQUERYDOC_0!$A13-3)*64)+(XPQUERYDOC_0!C$1-0), "XPQUERYDOC_0")</f>
        <v>#NAME?</v>
      </c>
      <c r="D13" t="e">
        <f ca="1">_xll.xpGetDataCell(((XPQUERYDOC_0!$A13-3)*64)+(XPQUERYDOC_0!D$1-0), "XPQUERYDOC_0")</f>
        <v>#NAME?</v>
      </c>
      <c r="E13" t="e">
        <f ca="1">_xll.xpGetDataCell(((XPQUERYDOC_0!$A13-3)*64)+(XPQUERYDOC_0!E$1-0), "XPQUERYDOC_0")</f>
        <v>#NAME?</v>
      </c>
      <c r="F13" t="e">
        <f ca="1">_xll.xpGetDataCell(((XPQUERYDOC_0!$A13-3)*64)+(XPQUERYDOC_0!F$1-0), "XPQUERYDOC_0")</f>
        <v>#NAME?</v>
      </c>
      <c r="G13" t="e">
        <f ca="1">_xll.xpGetDataCell(((XPQUERYDOC_0!$A13-3)*64)+(XPQUERYDOC_0!G$1-0), "XPQUERYDOC_0")</f>
        <v>#NAME?</v>
      </c>
      <c r="H13" t="e">
        <f ca="1">_xll.xpGetDataCell(((XPQUERYDOC_0!$A13-3)*64)+(XPQUERYDOC_0!H$1-0), "XPQUERYDOC_0")</f>
        <v>#NAME?</v>
      </c>
      <c r="I13" t="e">
        <f ca="1">_xll.xpGetDataCell(((XPQUERYDOC_0!$A13-3)*64)+(XPQUERYDOC_0!I$1-0), "XPQUERYDOC_0")</f>
        <v>#NAME?</v>
      </c>
      <c r="J13" t="e">
        <f ca="1">_xll.xpGetDataCell(((XPQUERYDOC_0!$A13-3)*64)+(XPQUERYDOC_0!J$1-0), "XPQUERYDOC_0")</f>
        <v>#NAME?</v>
      </c>
      <c r="K13" t="e">
        <f ca="1">_xll.xpGetDataCell(((XPQUERYDOC_0!$A13-3)*64)+(XPQUERYDOC_0!K$1-0), "XPQUERYDOC_0")</f>
        <v>#NAME?</v>
      </c>
      <c r="L13" t="e">
        <f ca="1">_xll.xpGetDataCell(((XPQUERYDOC_0!$A13-3)*64)+(XPQUERYDOC_0!L$1-0), "XPQUERYDOC_0")</f>
        <v>#NAME?</v>
      </c>
      <c r="M13" t="e">
        <f ca="1">_xll.xpGetDataCell(((XPQUERYDOC_0!$A13-3)*64)+(XPQUERYDOC_0!M$1-0), "XPQUERYDOC_0")</f>
        <v>#NAME?</v>
      </c>
      <c r="N13" t="e">
        <f ca="1">_xll.xpGetDataCell(((XPQUERYDOC_0!$A13-3)*64)+(XPQUERYDOC_0!N$1-0), "XPQUERYDOC_0")</f>
        <v>#NAME?</v>
      </c>
      <c r="O13" t="e">
        <f ca="1">_xll.xpGetDataCell(((XPQUERYDOC_0!$A13-3)*64)+(XPQUERYDOC_0!O$1-0), "XPQUERYDOC_0")</f>
        <v>#NAME?</v>
      </c>
      <c r="P13" t="e">
        <f ca="1">_xll.xpGetDataCell(((XPQUERYDOC_0!$A13-3)*64)+(XPQUERYDOC_0!P$1-0), "XPQUERYDOC_0")</f>
        <v>#NAME?</v>
      </c>
      <c r="Q13" t="e">
        <f ca="1">_xll.xpGetDataCell(((XPQUERYDOC_0!$A13-3)*64)+(XPQUERYDOC_0!Q$1-0), "XPQUERYDOC_0")</f>
        <v>#NAME?</v>
      </c>
      <c r="R13" t="e">
        <f ca="1">_xll.xpGetDataCell(((XPQUERYDOC_0!$A13-3)*64)+(XPQUERYDOC_0!R$1-0), "XPQUERYDOC_0")</f>
        <v>#NAME?</v>
      </c>
      <c r="S13" t="e">
        <f ca="1">_xll.xpGetDataCell(((XPQUERYDOC_0!$A13-3)*64)+(XPQUERYDOC_0!S$1-0), "XPQUERYDOC_0")</f>
        <v>#NAME?</v>
      </c>
      <c r="T13" t="e">
        <f ca="1">_xll.xpGetDataCell(((XPQUERYDOC_0!$A13-3)*64)+(XPQUERYDOC_0!T$1-0), "XPQUERYDOC_0")</f>
        <v>#NAME?</v>
      </c>
      <c r="U13" t="e">
        <f ca="1">_xll.xpGetDataCell(((XPQUERYDOC_0!$A13-3)*64)+(XPQUERYDOC_0!U$1-0), "XPQUERYDOC_0")</f>
        <v>#NAME?</v>
      </c>
      <c r="V13" t="e">
        <f ca="1">_xll.xpGetDataCell(((XPQUERYDOC_0!$A13-3)*64)+(XPQUERYDOC_0!V$1-0), "XPQUERYDOC_0")</f>
        <v>#NAME?</v>
      </c>
      <c r="W13" t="e">
        <f ca="1">_xll.xpGetDataCell(((XPQUERYDOC_0!$A13-3)*64)+(XPQUERYDOC_0!W$1-0), "XPQUERYDOC_0")</f>
        <v>#NAME?</v>
      </c>
      <c r="X13" t="e">
        <f ca="1">_xll.xpGetDataCell(((XPQUERYDOC_0!$A13-3)*64)+(XPQUERYDOC_0!X$1-0), "XPQUERYDOC_0")</f>
        <v>#NAME?</v>
      </c>
      <c r="Y13" t="e">
        <f ca="1">_xll.xpGetDataCell(((XPQUERYDOC_0!$A13-3)*64)+(XPQUERYDOC_0!Y$1-0), "XPQUERYDOC_0")</f>
        <v>#NAME?</v>
      </c>
      <c r="Z13" t="e">
        <f ca="1">_xll.xpGetDataCell(((XPQUERYDOC_0!$A13-3)*64)+(XPQUERYDOC_0!Z$1-0), "XPQUERYDOC_0")</f>
        <v>#NAME?</v>
      </c>
      <c r="AA13" t="e">
        <f ca="1">_xll.xpGetDataCell(((XPQUERYDOC_0!$A13-3)*64)+(XPQUERYDOC_0!AA$1-0), "XPQUERYDOC_0")</f>
        <v>#NAME?</v>
      </c>
      <c r="AB13" t="e">
        <f ca="1">_xll.xpGetDataCell(((XPQUERYDOC_0!$A13-3)*64)+(XPQUERYDOC_0!AB$1-0), "XPQUERYDOC_0")</f>
        <v>#NAME?</v>
      </c>
      <c r="AC13" t="e">
        <f ca="1">_xll.xpGetDataCell(((XPQUERYDOC_0!$A13-3)*64)+(XPQUERYDOC_0!AC$1-0), "XPQUERYDOC_0")</f>
        <v>#NAME?</v>
      </c>
      <c r="AD13" t="e">
        <f ca="1">_xll.xpGetDataCell(((XPQUERYDOC_0!$A13-3)*64)+(XPQUERYDOC_0!AD$1-0), "XPQUERYDOC_0")</f>
        <v>#NAME?</v>
      </c>
      <c r="AE13" t="e">
        <f ca="1">_xll.xpGetDataCell(((XPQUERYDOC_0!$A13-3)*64)+(XPQUERYDOC_0!AE$1-0), "XPQUERYDOC_0")</f>
        <v>#NAME?</v>
      </c>
      <c r="AF13" t="e">
        <f ca="1">_xll.xpGetDataCell(((XPQUERYDOC_0!$A13-3)*64)+(XPQUERYDOC_0!AF$1-0), "XPQUERYDOC_0")</f>
        <v>#NAME?</v>
      </c>
      <c r="AG13" t="e">
        <f ca="1">_xll.xpGetDataCell(((XPQUERYDOC_0!$A13-3)*64)+(XPQUERYDOC_0!AG$1-0), "XPQUERYDOC_0")</f>
        <v>#NAME?</v>
      </c>
      <c r="AH13" t="e">
        <f ca="1">_xll.xpGetDataCell(((XPQUERYDOC_0!$A13-3)*64)+(XPQUERYDOC_0!AH$1-0), "XPQUERYDOC_0")</f>
        <v>#NAME?</v>
      </c>
      <c r="AI13" t="e">
        <f ca="1">_xll.xpGetDataCell(((XPQUERYDOC_0!$A13-3)*64)+(XPQUERYDOC_0!AI$1-0), "XPQUERYDOC_0")</f>
        <v>#NAME?</v>
      </c>
      <c r="AJ13" t="e">
        <f ca="1">_xll.xpGetDataCell(((XPQUERYDOC_0!$A13-3)*64)+(XPQUERYDOC_0!AJ$1-0), "XPQUERYDOC_0")</f>
        <v>#NAME?</v>
      </c>
      <c r="AK13" t="e">
        <f ca="1">_xll.xpGetDataCell(((XPQUERYDOC_0!$A13-3)*64)+(XPQUERYDOC_0!AK$1-0), "XPQUERYDOC_0")</f>
        <v>#NAME?</v>
      </c>
      <c r="AL13" t="e">
        <f ca="1">_xll.xpGetDataCell(((XPQUERYDOC_0!$A13-3)*64)+(XPQUERYDOC_0!AL$1-0), "XPQUERYDOC_0")</f>
        <v>#NAME?</v>
      </c>
      <c r="AM13" t="e">
        <f ca="1">_xll.xpGetDataCell(((XPQUERYDOC_0!$A13-3)*64)+(XPQUERYDOC_0!AM$1-0), "XPQUERYDOC_0")</f>
        <v>#NAME?</v>
      </c>
      <c r="AN13" t="e">
        <f ca="1">_xll.xpGetDataCell(((XPQUERYDOC_0!$A13-3)*64)+(XPQUERYDOC_0!AN$1-0), "XPQUERYDOC_0")</f>
        <v>#NAME?</v>
      </c>
      <c r="AO13" t="e">
        <f ca="1">_xll.xpGetDataCell(((XPQUERYDOC_0!$A13-3)*64)+(XPQUERYDOC_0!AO$1-0), "XPQUERYDOC_0")</f>
        <v>#NAME?</v>
      </c>
      <c r="AP13" t="e">
        <f ca="1">_xll.xpGetDataCell(((XPQUERYDOC_0!$A13-3)*64)+(XPQUERYDOC_0!AP$1-0), "XPQUERYDOC_0")</f>
        <v>#NAME?</v>
      </c>
      <c r="AQ13" t="e">
        <f ca="1">_xll.xpGetDataCell(((XPQUERYDOC_0!$A13-3)*64)+(XPQUERYDOC_0!AQ$1-0), "XPQUERYDOC_0")</f>
        <v>#NAME?</v>
      </c>
      <c r="AR13" t="e">
        <f ca="1">_xll.xpGetDataCell(((XPQUERYDOC_0!$A13-3)*64)+(XPQUERYDOC_0!AR$1-0), "XPQUERYDOC_0")</f>
        <v>#NAME?</v>
      </c>
      <c r="AS13" t="e">
        <f ca="1">_xll.xpGetDataCell(((XPQUERYDOC_0!$A13-3)*64)+(XPQUERYDOC_0!AS$1-0), "XPQUERYDOC_0")</f>
        <v>#NAME?</v>
      </c>
      <c r="AT13" t="e">
        <f ca="1">_xll.xpGetDataCell(((XPQUERYDOC_0!$A13-3)*64)+(XPQUERYDOC_0!AT$1-0), "XPQUERYDOC_0")</f>
        <v>#NAME?</v>
      </c>
      <c r="AU13" t="e">
        <f ca="1">_xll.xpGetDataCell(((XPQUERYDOC_0!$A13-3)*64)+(XPQUERYDOC_0!AU$1-0), "XPQUERYDOC_0")</f>
        <v>#NAME?</v>
      </c>
      <c r="AV13" t="e">
        <f ca="1">_xll.xpGetDataCell(((XPQUERYDOC_0!$A13-3)*64)+(XPQUERYDOC_0!AV$1-0), "XPQUERYDOC_0")</f>
        <v>#NAME?</v>
      </c>
      <c r="AW13" t="e">
        <f ca="1">_xll.xpGetDataCell(((XPQUERYDOC_0!$A13-3)*64)+(XPQUERYDOC_0!AW$1-0), "XPQUERYDOC_0")</f>
        <v>#NAME?</v>
      </c>
      <c r="AX13" t="e">
        <f ca="1">_xll.xpGetDataCell(((XPQUERYDOC_0!$A13-3)*64)+(XPQUERYDOC_0!AX$1-0), "XPQUERYDOC_0")</f>
        <v>#NAME?</v>
      </c>
      <c r="AY13" t="e">
        <f ca="1">_xll.xpGetDataCell(((XPQUERYDOC_0!$A13-3)*64)+(XPQUERYDOC_0!AY$1-0), "XPQUERYDOC_0")</f>
        <v>#NAME?</v>
      </c>
      <c r="AZ13" t="e">
        <f ca="1">_xll.xpGetDataCell(((XPQUERYDOC_0!$A13-3)*64)+(XPQUERYDOC_0!AZ$1-0), "XPQUERYDOC_0")</f>
        <v>#NAME?</v>
      </c>
      <c r="BA13" t="e">
        <f ca="1">_xll.xpGetDataCell(((XPQUERYDOC_0!$A13-3)*64)+(XPQUERYDOC_0!BA$1-0), "XPQUERYDOC_0")</f>
        <v>#NAME?</v>
      </c>
      <c r="BB13" t="e">
        <f ca="1">_xll.xpGetDataCell(((XPQUERYDOC_0!$A13-3)*64)+(XPQUERYDOC_0!BB$1-0), "XPQUERYDOC_0")</f>
        <v>#NAME?</v>
      </c>
      <c r="BC13" t="e">
        <f ca="1">_xll.xpGetDataCell(((XPQUERYDOC_0!$A13-3)*64)+(XPQUERYDOC_0!BC$1-0), "XPQUERYDOC_0")</f>
        <v>#NAME?</v>
      </c>
      <c r="BD13" t="e">
        <f ca="1">_xll.xpGetDataCell(((XPQUERYDOC_0!$A13-3)*64)+(XPQUERYDOC_0!BD$1-0), "XPQUERYDOC_0")</f>
        <v>#NAME?</v>
      </c>
      <c r="BE13" t="e">
        <f ca="1">_xll.xpGetDataCell(((XPQUERYDOC_0!$A13-3)*64)+(XPQUERYDOC_0!BE$1-0), "XPQUERYDOC_0")</f>
        <v>#NAME?</v>
      </c>
      <c r="BF13" t="e">
        <f ca="1">_xll.xpGetDataCell(((XPQUERYDOC_0!$A13-3)*64)+(XPQUERYDOC_0!BF$1-0), "XPQUERYDOC_0")</f>
        <v>#NAME?</v>
      </c>
      <c r="BG13" t="e">
        <f ca="1">_xll.xpGetDataCell(((XPQUERYDOC_0!$A13-3)*64)+(XPQUERYDOC_0!BG$1-0), "XPQUERYDOC_0")</f>
        <v>#NAME?</v>
      </c>
      <c r="BH13" t="e">
        <f ca="1">_xll.xpGetDataCell(((XPQUERYDOC_0!$A13-3)*64)+(XPQUERYDOC_0!BH$1-0), "XPQUERYDOC_0")</f>
        <v>#NAME?</v>
      </c>
      <c r="BI13" t="e">
        <f ca="1">_xll.xpGetDataCell(((XPQUERYDOC_0!$A13-3)*64)+(XPQUERYDOC_0!BI$1-0), "XPQUERYDOC_0")</f>
        <v>#NAME?</v>
      </c>
      <c r="BJ13" t="e">
        <f ca="1">_xll.xpGetDataCell(((XPQUERYDOC_0!$A13-3)*64)+(XPQUERYDOC_0!BJ$1-0), "XPQUERYDOC_0")</f>
        <v>#NAME?</v>
      </c>
      <c r="BK13" t="e">
        <f ca="1">_xll.xpGetDataCell(((XPQUERYDOC_0!$A13-3)*64)+(XPQUERYDOC_0!BK$1-0), "XPQUERYDOC_0")</f>
        <v>#NAME?</v>
      </c>
      <c r="BL13" t="e">
        <f ca="1">_xll.xpGetDataCell(((XPQUERYDOC_0!$A13-3)*64)+(XPQUERYDOC_0!BL$1-0), "XPQUERYDOC_0")</f>
        <v>#NAME?</v>
      </c>
      <c r="BM13" t="e">
        <f ca="1">_xll.xpGetDataCell(((XPQUERYDOC_0!$A13-3)*64)+(XPQUERYDOC_0!BM$1-0), "XPQUERYDOC_0")</f>
        <v>#NAME?</v>
      </c>
    </row>
    <row r="14" spans="1:65">
      <c r="A14" t="e">
        <f ca="1">_xll.xpGetDimLabel(2, 9, "XPQUERYDOC_0")</f>
        <v>#NAME?</v>
      </c>
      <c r="B14" t="e">
        <f ca="1">_xll.xpGetDataCell(((XPQUERYDOC_0!$A14-3)*64)+(XPQUERYDOC_0!B$1-0), "XPQUERYDOC_0")</f>
        <v>#NAME?</v>
      </c>
      <c r="C14" t="e">
        <f ca="1">_xll.xpGetDataCell(((XPQUERYDOC_0!$A14-3)*64)+(XPQUERYDOC_0!C$1-0), "XPQUERYDOC_0")</f>
        <v>#NAME?</v>
      </c>
      <c r="D14" t="e">
        <f ca="1">_xll.xpGetDataCell(((XPQUERYDOC_0!$A14-3)*64)+(XPQUERYDOC_0!D$1-0), "XPQUERYDOC_0")</f>
        <v>#NAME?</v>
      </c>
      <c r="E14" t="e">
        <f ca="1">_xll.xpGetDataCell(((XPQUERYDOC_0!$A14-3)*64)+(XPQUERYDOC_0!E$1-0), "XPQUERYDOC_0")</f>
        <v>#NAME?</v>
      </c>
      <c r="F14" t="e">
        <f ca="1">_xll.xpGetDataCell(((XPQUERYDOC_0!$A14-3)*64)+(XPQUERYDOC_0!F$1-0), "XPQUERYDOC_0")</f>
        <v>#NAME?</v>
      </c>
      <c r="G14" t="e">
        <f ca="1">_xll.xpGetDataCell(((XPQUERYDOC_0!$A14-3)*64)+(XPQUERYDOC_0!G$1-0), "XPQUERYDOC_0")</f>
        <v>#NAME?</v>
      </c>
      <c r="H14" t="e">
        <f ca="1">_xll.xpGetDataCell(((XPQUERYDOC_0!$A14-3)*64)+(XPQUERYDOC_0!H$1-0), "XPQUERYDOC_0")</f>
        <v>#NAME?</v>
      </c>
      <c r="I14" t="e">
        <f ca="1">_xll.xpGetDataCell(((XPQUERYDOC_0!$A14-3)*64)+(XPQUERYDOC_0!I$1-0), "XPQUERYDOC_0")</f>
        <v>#NAME?</v>
      </c>
      <c r="J14" t="e">
        <f ca="1">_xll.xpGetDataCell(((XPQUERYDOC_0!$A14-3)*64)+(XPQUERYDOC_0!J$1-0), "XPQUERYDOC_0")</f>
        <v>#NAME?</v>
      </c>
      <c r="K14" t="e">
        <f ca="1">_xll.xpGetDataCell(((XPQUERYDOC_0!$A14-3)*64)+(XPQUERYDOC_0!K$1-0), "XPQUERYDOC_0")</f>
        <v>#NAME?</v>
      </c>
      <c r="L14" t="e">
        <f ca="1">_xll.xpGetDataCell(((XPQUERYDOC_0!$A14-3)*64)+(XPQUERYDOC_0!L$1-0), "XPQUERYDOC_0")</f>
        <v>#NAME?</v>
      </c>
      <c r="M14" t="e">
        <f ca="1">_xll.xpGetDataCell(((XPQUERYDOC_0!$A14-3)*64)+(XPQUERYDOC_0!M$1-0), "XPQUERYDOC_0")</f>
        <v>#NAME?</v>
      </c>
      <c r="N14" t="e">
        <f ca="1">_xll.xpGetDataCell(((XPQUERYDOC_0!$A14-3)*64)+(XPQUERYDOC_0!N$1-0), "XPQUERYDOC_0")</f>
        <v>#NAME?</v>
      </c>
      <c r="O14" t="e">
        <f ca="1">_xll.xpGetDataCell(((XPQUERYDOC_0!$A14-3)*64)+(XPQUERYDOC_0!O$1-0), "XPQUERYDOC_0")</f>
        <v>#NAME?</v>
      </c>
      <c r="P14" t="e">
        <f ca="1">_xll.xpGetDataCell(((XPQUERYDOC_0!$A14-3)*64)+(XPQUERYDOC_0!P$1-0), "XPQUERYDOC_0")</f>
        <v>#NAME?</v>
      </c>
      <c r="Q14" t="e">
        <f ca="1">_xll.xpGetDataCell(((XPQUERYDOC_0!$A14-3)*64)+(XPQUERYDOC_0!Q$1-0), "XPQUERYDOC_0")</f>
        <v>#NAME?</v>
      </c>
      <c r="R14" t="e">
        <f ca="1">_xll.xpGetDataCell(((XPQUERYDOC_0!$A14-3)*64)+(XPQUERYDOC_0!R$1-0), "XPQUERYDOC_0")</f>
        <v>#NAME?</v>
      </c>
      <c r="S14" t="e">
        <f ca="1">_xll.xpGetDataCell(((XPQUERYDOC_0!$A14-3)*64)+(XPQUERYDOC_0!S$1-0), "XPQUERYDOC_0")</f>
        <v>#NAME?</v>
      </c>
      <c r="T14" t="e">
        <f ca="1">_xll.xpGetDataCell(((XPQUERYDOC_0!$A14-3)*64)+(XPQUERYDOC_0!T$1-0), "XPQUERYDOC_0")</f>
        <v>#NAME?</v>
      </c>
      <c r="U14" t="e">
        <f ca="1">_xll.xpGetDataCell(((XPQUERYDOC_0!$A14-3)*64)+(XPQUERYDOC_0!U$1-0), "XPQUERYDOC_0")</f>
        <v>#NAME?</v>
      </c>
      <c r="V14" t="e">
        <f ca="1">_xll.xpGetDataCell(((XPQUERYDOC_0!$A14-3)*64)+(XPQUERYDOC_0!V$1-0), "XPQUERYDOC_0")</f>
        <v>#NAME?</v>
      </c>
      <c r="W14" t="e">
        <f ca="1">_xll.xpGetDataCell(((XPQUERYDOC_0!$A14-3)*64)+(XPQUERYDOC_0!W$1-0), "XPQUERYDOC_0")</f>
        <v>#NAME?</v>
      </c>
      <c r="X14" t="e">
        <f ca="1">_xll.xpGetDataCell(((XPQUERYDOC_0!$A14-3)*64)+(XPQUERYDOC_0!X$1-0), "XPQUERYDOC_0")</f>
        <v>#NAME?</v>
      </c>
      <c r="Y14" t="e">
        <f ca="1">_xll.xpGetDataCell(((XPQUERYDOC_0!$A14-3)*64)+(XPQUERYDOC_0!Y$1-0), "XPQUERYDOC_0")</f>
        <v>#NAME?</v>
      </c>
      <c r="Z14" t="e">
        <f ca="1">_xll.xpGetDataCell(((XPQUERYDOC_0!$A14-3)*64)+(XPQUERYDOC_0!Z$1-0), "XPQUERYDOC_0")</f>
        <v>#NAME?</v>
      </c>
      <c r="AA14" t="e">
        <f ca="1">_xll.xpGetDataCell(((XPQUERYDOC_0!$A14-3)*64)+(XPQUERYDOC_0!AA$1-0), "XPQUERYDOC_0")</f>
        <v>#NAME?</v>
      </c>
      <c r="AB14" t="e">
        <f ca="1">_xll.xpGetDataCell(((XPQUERYDOC_0!$A14-3)*64)+(XPQUERYDOC_0!AB$1-0), "XPQUERYDOC_0")</f>
        <v>#NAME?</v>
      </c>
      <c r="AC14" t="e">
        <f ca="1">_xll.xpGetDataCell(((XPQUERYDOC_0!$A14-3)*64)+(XPQUERYDOC_0!AC$1-0), "XPQUERYDOC_0")</f>
        <v>#NAME?</v>
      </c>
      <c r="AD14" t="e">
        <f ca="1">_xll.xpGetDataCell(((XPQUERYDOC_0!$A14-3)*64)+(XPQUERYDOC_0!AD$1-0), "XPQUERYDOC_0")</f>
        <v>#NAME?</v>
      </c>
      <c r="AE14" t="e">
        <f ca="1">_xll.xpGetDataCell(((XPQUERYDOC_0!$A14-3)*64)+(XPQUERYDOC_0!AE$1-0), "XPQUERYDOC_0")</f>
        <v>#NAME?</v>
      </c>
      <c r="AF14" t="e">
        <f ca="1">_xll.xpGetDataCell(((XPQUERYDOC_0!$A14-3)*64)+(XPQUERYDOC_0!AF$1-0), "XPQUERYDOC_0")</f>
        <v>#NAME?</v>
      </c>
      <c r="AG14" t="e">
        <f ca="1">_xll.xpGetDataCell(((XPQUERYDOC_0!$A14-3)*64)+(XPQUERYDOC_0!AG$1-0), "XPQUERYDOC_0")</f>
        <v>#NAME?</v>
      </c>
      <c r="AH14" t="e">
        <f ca="1">_xll.xpGetDataCell(((XPQUERYDOC_0!$A14-3)*64)+(XPQUERYDOC_0!AH$1-0), "XPQUERYDOC_0")</f>
        <v>#NAME?</v>
      </c>
      <c r="AI14" t="e">
        <f ca="1">_xll.xpGetDataCell(((XPQUERYDOC_0!$A14-3)*64)+(XPQUERYDOC_0!AI$1-0), "XPQUERYDOC_0")</f>
        <v>#NAME?</v>
      </c>
      <c r="AJ14" t="e">
        <f ca="1">_xll.xpGetDataCell(((XPQUERYDOC_0!$A14-3)*64)+(XPQUERYDOC_0!AJ$1-0), "XPQUERYDOC_0")</f>
        <v>#NAME?</v>
      </c>
      <c r="AK14" t="e">
        <f ca="1">_xll.xpGetDataCell(((XPQUERYDOC_0!$A14-3)*64)+(XPQUERYDOC_0!AK$1-0), "XPQUERYDOC_0")</f>
        <v>#NAME?</v>
      </c>
      <c r="AL14" t="e">
        <f ca="1">_xll.xpGetDataCell(((XPQUERYDOC_0!$A14-3)*64)+(XPQUERYDOC_0!AL$1-0), "XPQUERYDOC_0")</f>
        <v>#NAME?</v>
      </c>
      <c r="AM14" t="e">
        <f ca="1">_xll.xpGetDataCell(((XPQUERYDOC_0!$A14-3)*64)+(XPQUERYDOC_0!AM$1-0), "XPQUERYDOC_0")</f>
        <v>#NAME?</v>
      </c>
      <c r="AN14" t="e">
        <f ca="1">_xll.xpGetDataCell(((XPQUERYDOC_0!$A14-3)*64)+(XPQUERYDOC_0!AN$1-0), "XPQUERYDOC_0")</f>
        <v>#NAME?</v>
      </c>
      <c r="AO14" t="e">
        <f ca="1">_xll.xpGetDataCell(((XPQUERYDOC_0!$A14-3)*64)+(XPQUERYDOC_0!AO$1-0), "XPQUERYDOC_0")</f>
        <v>#NAME?</v>
      </c>
      <c r="AP14" t="e">
        <f ca="1">_xll.xpGetDataCell(((XPQUERYDOC_0!$A14-3)*64)+(XPQUERYDOC_0!AP$1-0), "XPQUERYDOC_0")</f>
        <v>#NAME?</v>
      </c>
      <c r="AQ14" t="e">
        <f ca="1">_xll.xpGetDataCell(((XPQUERYDOC_0!$A14-3)*64)+(XPQUERYDOC_0!AQ$1-0), "XPQUERYDOC_0")</f>
        <v>#NAME?</v>
      </c>
      <c r="AR14" t="e">
        <f ca="1">_xll.xpGetDataCell(((XPQUERYDOC_0!$A14-3)*64)+(XPQUERYDOC_0!AR$1-0), "XPQUERYDOC_0")</f>
        <v>#NAME?</v>
      </c>
      <c r="AS14" t="e">
        <f ca="1">_xll.xpGetDataCell(((XPQUERYDOC_0!$A14-3)*64)+(XPQUERYDOC_0!AS$1-0), "XPQUERYDOC_0")</f>
        <v>#NAME?</v>
      </c>
      <c r="AT14" t="e">
        <f ca="1">_xll.xpGetDataCell(((XPQUERYDOC_0!$A14-3)*64)+(XPQUERYDOC_0!AT$1-0), "XPQUERYDOC_0")</f>
        <v>#NAME?</v>
      </c>
      <c r="AU14" t="e">
        <f ca="1">_xll.xpGetDataCell(((XPQUERYDOC_0!$A14-3)*64)+(XPQUERYDOC_0!AU$1-0), "XPQUERYDOC_0")</f>
        <v>#NAME?</v>
      </c>
      <c r="AV14" t="e">
        <f ca="1">_xll.xpGetDataCell(((XPQUERYDOC_0!$A14-3)*64)+(XPQUERYDOC_0!AV$1-0), "XPQUERYDOC_0")</f>
        <v>#NAME?</v>
      </c>
      <c r="AW14" t="e">
        <f ca="1">_xll.xpGetDataCell(((XPQUERYDOC_0!$A14-3)*64)+(XPQUERYDOC_0!AW$1-0), "XPQUERYDOC_0")</f>
        <v>#NAME?</v>
      </c>
      <c r="AX14" t="e">
        <f ca="1">_xll.xpGetDataCell(((XPQUERYDOC_0!$A14-3)*64)+(XPQUERYDOC_0!AX$1-0), "XPQUERYDOC_0")</f>
        <v>#NAME?</v>
      </c>
      <c r="AY14" t="e">
        <f ca="1">_xll.xpGetDataCell(((XPQUERYDOC_0!$A14-3)*64)+(XPQUERYDOC_0!AY$1-0), "XPQUERYDOC_0")</f>
        <v>#NAME?</v>
      </c>
      <c r="AZ14" t="e">
        <f ca="1">_xll.xpGetDataCell(((XPQUERYDOC_0!$A14-3)*64)+(XPQUERYDOC_0!AZ$1-0), "XPQUERYDOC_0")</f>
        <v>#NAME?</v>
      </c>
      <c r="BA14" t="e">
        <f ca="1">_xll.xpGetDataCell(((XPQUERYDOC_0!$A14-3)*64)+(XPQUERYDOC_0!BA$1-0), "XPQUERYDOC_0")</f>
        <v>#NAME?</v>
      </c>
      <c r="BB14" t="e">
        <f ca="1">_xll.xpGetDataCell(((XPQUERYDOC_0!$A14-3)*64)+(XPQUERYDOC_0!BB$1-0), "XPQUERYDOC_0")</f>
        <v>#NAME?</v>
      </c>
      <c r="BC14" t="e">
        <f ca="1">_xll.xpGetDataCell(((XPQUERYDOC_0!$A14-3)*64)+(XPQUERYDOC_0!BC$1-0), "XPQUERYDOC_0")</f>
        <v>#NAME?</v>
      </c>
      <c r="BD14" t="e">
        <f ca="1">_xll.xpGetDataCell(((XPQUERYDOC_0!$A14-3)*64)+(XPQUERYDOC_0!BD$1-0), "XPQUERYDOC_0")</f>
        <v>#NAME?</v>
      </c>
      <c r="BE14" t="e">
        <f ca="1">_xll.xpGetDataCell(((XPQUERYDOC_0!$A14-3)*64)+(XPQUERYDOC_0!BE$1-0), "XPQUERYDOC_0")</f>
        <v>#NAME?</v>
      </c>
      <c r="BF14" t="e">
        <f ca="1">_xll.xpGetDataCell(((XPQUERYDOC_0!$A14-3)*64)+(XPQUERYDOC_0!BF$1-0), "XPQUERYDOC_0")</f>
        <v>#NAME?</v>
      </c>
      <c r="BG14" t="e">
        <f ca="1">_xll.xpGetDataCell(((XPQUERYDOC_0!$A14-3)*64)+(XPQUERYDOC_0!BG$1-0), "XPQUERYDOC_0")</f>
        <v>#NAME?</v>
      </c>
      <c r="BH14" t="e">
        <f ca="1">_xll.xpGetDataCell(((XPQUERYDOC_0!$A14-3)*64)+(XPQUERYDOC_0!BH$1-0), "XPQUERYDOC_0")</f>
        <v>#NAME?</v>
      </c>
      <c r="BI14" t="e">
        <f ca="1">_xll.xpGetDataCell(((XPQUERYDOC_0!$A14-3)*64)+(XPQUERYDOC_0!BI$1-0), "XPQUERYDOC_0")</f>
        <v>#NAME?</v>
      </c>
      <c r="BJ14" t="e">
        <f ca="1">_xll.xpGetDataCell(((XPQUERYDOC_0!$A14-3)*64)+(XPQUERYDOC_0!BJ$1-0), "XPQUERYDOC_0")</f>
        <v>#NAME?</v>
      </c>
      <c r="BK14" t="e">
        <f ca="1">_xll.xpGetDataCell(((XPQUERYDOC_0!$A14-3)*64)+(XPQUERYDOC_0!BK$1-0), "XPQUERYDOC_0")</f>
        <v>#NAME?</v>
      </c>
      <c r="BL14" t="e">
        <f ca="1">_xll.xpGetDataCell(((XPQUERYDOC_0!$A14-3)*64)+(XPQUERYDOC_0!BL$1-0), "XPQUERYDOC_0")</f>
        <v>#NAME?</v>
      </c>
      <c r="BM14" t="e">
        <f ca="1">_xll.xpGetDataCell(((XPQUERYDOC_0!$A14-3)*64)+(XPQUERYDOC_0!BM$1-0), "XPQUERYDOC_0")</f>
        <v>#NAME?</v>
      </c>
    </row>
    <row r="15" spans="1:65">
      <c r="A15" t="e">
        <f ca="1">_xll.xpGetDimLabel(2, 10, "XPQUERYDOC_0")</f>
        <v>#NAME?</v>
      </c>
      <c r="B15" t="e">
        <f ca="1">_xll.xpGetDataCell(((XPQUERYDOC_0!$A15-3)*64)+(XPQUERYDOC_0!B$1-0), "XPQUERYDOC_0")</f>
        <v>#NAME?</v>
      </c>
      <c r="C15" t="e">
        <f ca="1">_xll.xpGetDataCell(((XPQUERYDOC_0!$A15-3)*64)+(XPQUERYDOC_0!C$1-0), "XPQUERYDOC_0")</f>
        <v>#NAME?</v>
      </c>
      <c r="D15" t="e">
        <f ca="1">_xll.xpGetDataCell(((XPQUERYDOC_0!$A15-3)*64)+(XPQUERYDOC_0!D$1-0), "XPQUERYDOC_0")</f>
        <v>#NAME?</v>
      </c>
      <c r="E15" t="e">
        <f ca="1">_xll.xpGetDataCell(((XPQUERYDOC_0!$A15-3)*64)+(XPQUERYDOC_0!E$1-0), "XPQUERYDOC_0")</f>
        <v>#NAME?</v>
      </c>
      <c r="F15" t="e">
        <f ca="1">_xll.xpGetDataCell(((XPQUERYDOC_0!$A15-3)*64)+(XPQUERYDOC_0!F$1-0), "XPQUERYDOC_0")</f>
        <v>#NAME?</v>
      </c>
      <c r="G15" t="e">
        <f ca="1">_xll.xpGetDataCell(((XPQUERYDOC_0!$A15-3)*64)+(XPQUERYDOC_0!G$1-0), "XPQUERYDOC_0")</f>
        <v>#NAME?</v>
      </c>
      <c r="H15" t="e">
        <f ca="1">_xll.xpGetDataCell(((XPQUERYDOC_0!$A15-3)*64)+(XPQUERYDOC_0!H$1-0), "XPQUERYDOC_0")</f>
        <v>#NAME?</v>
      </c>
      <c r="I15" t="e">
        <f ca="1">_xll.xpGetDataCell(((XPQUERYDOC_0!$A15-3)*64)+(XPQUERYDOC_0!I$1-0), "XPQUERYDOC_0")</f>
        <v>#NAME?</v>
      </c>
      <c r="J15" t="e">
        <f ca="1">_xll.xpGetDataCell(((XPQUERYDOC_0!$A15-3)*64)+(XPQUERYDOC_0!J$1-0), "XPQUERYDOC_0")</f>
        <v>#NAME?</v>
      </c>
      <c r="K15" t="e">
        <f ca="1">_xll.xpGetDataCell(((XPQUERYDOC_0!$A15-3)*64)+(XPQUERYDOC_0!K$1-0), "XPQUERYDOC_0")</f>
        <v>#NAME?</v>
      </c>
      <c r="L15" t="e">
        <f ca="1">_xll.xpGetDataCell(((XPQUERYDOC_0!$A15-3)*64)+(XPQUERYDOC_0!L$1-0), "XPQUERYDOC_0")</f>
        <v>#NAME?</v>
      </c>
      <c r="M15" t="e">
        <f ca="1">_xll.xpGetDataCell(((XPQUERYDOC_0!$A15-3)*64)+(XPQUERYDOC_0!M$1-0), "XPQUERYDOC_0")</f>
        <v>#NAME?</v>
      </c>
      <c r="N15" t="e">
        <f ca="1">_xll.xpGetDataCell(((XPQUERYDOC_0!$A15-3)*64)+(XPQUERYDOC_0!N$1-0), "XPQUERYDOC_0")</f>
        <v>#NAME?</v>
      </c>
      <c r="O15" t="e">
        <f ca="1">_xll.xpGetDataCell(((XPQUERYDOC_0!$A15-3)*64)+(XPQUERYDOC_0!O$1-0), "XPQUERYDOC_0")</f>
        <v>#NAME?</v>
      </c>
      <c r="P15" t="e">
        <f ca="1">_xll.xpGetDataCell(((XPQUERYDOC_0!$A15-3)*64)+(XPQUERYDOC_0!P$1-0), "XPQUERYDOC_0")</f>
        <v>#NAME?</v>
      </c>
      <c r="Q15" t="e">
        <f ca="1">_xll.xpGetDataCell(((XPQUERYDOC_0!$A15-3)*64)+(XPQUERYDOC_0!Q$1-0), "XPQUERYDOC_0")</f>
        <v>#NAME?</v>
      </c>
      <c r="R15" t="e">
        <f ca="1">_xll.xpGetDataCell(((XPQUERYDOC_0!$A15-3)*64)+(XPQUERYDOC_0!R$1-0), "XPQUERYDOC_0")</f>
        <v>#NAME?</v>
      </c>
      <c r="S15" t="e">
        <f ca="1">_xll.xpGetDataCell(((XPQUERYDOC_0!$A15-3)*64)+(XPQUERYDOC_0!S$1-0), "XPQUERYDOC_0")</f>
        <v>#NAME?</v>
      </c>
      <c r="T15" t="e">
        <f ca="1">_xll.xpGetDataCell(((XPQUERYDOC_0!$A15-3)*64)+(XPQUERYDOC_0!T$1-0), "XPQUERYDOC_0")</f>
        <v>#NAME?</v>
      </c>
      <c r="U15" t="e">
        <f ca="1">_xll.xpGetDataCell(((XPQUERYDOC_0!$A15-3)*64)+(XPQUERYDOC_0!U$1-0), "XPQUERYDOC_0")</f>
        <v>#NAME?</v>
      </c>
      <c r="V15" t="e">
        <f ca="1">_xll.xpGetDataCell(((XPQUERYDOC_0!$A15-3)*64)+(XPQUERYDOC_0!V$1-0), "XPQUERYDOC_0")</f>
        <v>#NAME?</v>
      </c>
      <c r="W15" t="e">
        <f ca="1">_xll.xpGetDataCell(((XPQUERYDOC_0!$A15-3)*64)+(XPQUERYDOC_0!W$1-0), "XPQUERYDOC_0")</f>
        <v>#NAME?</v>
      </c>
      <c r="X15" t="e">
        <f ca="1">_xll.xpGetDataCell(((XPQUERYDOC_0!$A15-3)*64)+(XPQUERYDOC_0!X$1-0), "XPQUERYDOC_0")</f>
        <v>#NAME?</v>
      </c>
      <c r="Y15" t="e">
        <f ca="1">_xll.xpGetDataCell(((XPQUERYDOC_0!$A15-3)*64)+(XPQUERYDOC_0!Y$1-0), "XPQUERYDOC_0")</f>
        <v>#NAME?</v>
      </c>
      <c r="Z15" t="e">
        <f ca="1">_xll.xpGetDataCell(((XPQUERYDOC_0!$A15-3)*64)+(XPQUERYDOC_0!Z$1-0), "XPQUERYDOC_0")</f>
        <v>#NAME?</v>
      </c>
      <c r="AA15" t="e">
        <f ca="1">_xll.xpGetDataCell(((XPQUERYDOC_0!$A15-3)*64)+(XPQUERYDOC_0!AA$1-0), "XPQUERYDOC_0")</f>
        <v>#NAME?</v>
      </c>
      <c r="AB15" t="e">
        <f ca="1">_xll.xpGetDataCell(((XPQUERYDOC_0!$A15-3)*64)+(XPQUERYDOC_0!AB$1-0), "XPQUERYDOC_0")</f>
        <v>#NAME?</v>
      </c>
      <c r="AC15" t="e">
        <f ca="1">_xll.xpGetDataCell(((XPQUERYDOC_0!$A15-3)*64)+(XPQUERYDOC_0!AC$1-0), "XPQUERYDOC_0")</f>
        <v>#NAME?</v>
      </c>
      <c r="AD15" t="e">
        <f ca="1">_xll.xpGetDataCell(((XPQUERYDOC_0!$A15-3)*64)+(XPQUERYDOC_0!AD$1-0), "XPQUERYDOC_0")</f>
        <v>#NAME?</v>
      </c>
      <c r="AE15" t="e">
        <f ca="1">_xll.xpGetDataCell(((XPQUERYDOC_0!$A15-3)*64)+(XPQUERYDOC_0!AE$1-0), "XPQUERYDOC_0")</f>
        <v>#NAME?</v>
      </c>
      <c r="AF15" t="e">
        <f ca="1">_xll.xpGetDataCell(((XPQUERYDOC_0!$A15-3)*64)+(XPQUERYDOC_0!AF$1-0), "XPQUERYDOC_0")</f>
        <v>#NAME?</v>
      </c>
      <c r="AG15" t="e">
        <f ca="1">_xll.xpGetDataCell(((XPQUERYDOC_0!$A15-3)*64)+(XPQUERYDOC_0!AG$1-0), "XPQUERYDOC_0")</f>
        <v>#NAME?</v>
      </c>
      <c r="AH15" t="e">
        <f ca="1">_xll.xpGetDataCell(((XPQUERYDOC_0!$A15-3)*64)+(XPQUERYDOC_0!AH$1-0), "XPQUERYDOC_0")</f>
        <v>#NAME?</v>
      </c>
      <c r="AI15" t="e">
        <f ca="1">_xll.xpGetDataCell(((XPQUERYDOC_0!$A15-3)*64)+(XPQUERYDOC_0!AI$1-0), "XPQUERYDOC_0")</f>
        <v>#NAME?</v>
      </c>
      <c r="AJ15" t="e">
        <f ca="1">_xll.xpGetDataCell(((XPQUERYDOC_0!$A15-3)*64)+(XPQUERYDOC_0!AJ$1-0), "XPQUERYDOC_0")</f>
        <v>#NAME?</v>
      </c>
      <c r="AK15" t="e">
        <f ca="1">_xll.xpGetDataCell(((XPQUERYDOC_0!$A15-3)*64)+(XPQUERYDOC_0!AK$1-0), "XPQUERYDOC_0")</f>
        <v>#NAME?</v>
      </c>
      <c r="AL15" t="e">
        <f ca="1">_xll.xpGetDataCell(((XPQUERYDOC_0!$A15-3)*64)+(XPQUERYDOC_0!AL$1-0), "XPQUERYDOC_0")</f>
        <v>#NAME?</v>
      </c>
      <c r="AM15" t="e">
        <f ca="1">_xll.xpGetDataCell(((XPQUERYDOC_0!$A15-3)*64)+(XPQUERYDOC_0!AM$1-0), "XPQUERYDOC_0")</f>
        <v>#NAME?</v>
      </c>
      <c r="AN15" t="e">
        <f ca="1">_xll.xpGetDataCell(((XPQUERYDOC_0!$A15-3)*64)+(XPQUERYDOC_0!AN$1-0), "XPQUERYDOC_0")</f>
        <v>#NAME?</v>
      </c>
      <c r="AO15" t="e">
        <f ca="1">_xll.xpGetDataCell(((XPQUERYDOC_0!$A15-3)*64)+(XPQUERYDOC_0!AO$1-0), "XPQUERYDOC_0")</f>
        <v>#NAME?</v>
      </c>
      <c r="AP15" t="e">
        <f ca="1">_xll.xpGetDataCell(((XPQUERYDOC_0!$A15-3)*64)+(XPQUERYDOC_0!AP$1-0), "XPQUERYDOC_0")</f>
        <v>#NAME?</v>
      </c>
      <c r="AQ15" t="e">
        <f ca="1">_xll.xpGetDataCell(((XPQUERYDOC_0!$A15-3)*64)+(XPQUERYDOC_0!AQ$1-0), "XPQUERYDOC_0")</f>
        <v>#NAME?</v>
      </c>
      <c r="AR15" t="e">
        <f ca="1">_xll.xpGetDataCell(((XPQUERYDOC_0!$A15-3)*64)+(XPQUERYDOC_0!AR$1-0), "XPQUERYDOC_0")</f>
        <v>#NAME?</v>
      </c>
      <c r="AS15" t="e">
        <f ca="1">_xll.xpGetDataCell(((XPQUERYDOC_0!$A15-3)*64)+(XPQUERYDOC_0!AS$1-0), "XPQUERYDOC_0")</f>
        <v>#NAME?</v>
      </c>
      <c r="AT15" t="e">
        <f ca="1">_xll.xpGetDataCell(((XPQUERYDOC_0!$A15-3)*64)+(XPQUERYDOC_0!AT$1-0), "XPQUERYDOC_0")</f>
        <v>#NAME?</v>
      </c>
      <c r="AU15" t="e">
        <f ca="1">_xll.xpGetDataCell(((XPQUERYDOC_0!$A15-3)*64)+(XPQUERYDOC_0!AU$1-0), "XPQUERYDOC_0")</f>
        <v>#NAME?</v>
      </c>
      <c r="AV15" t="e">
        <f ca="1">_xll.xpGetDataCell(((XPQUERYDOC_0!$A15-3)*64)+(XPQUERYDOC_0!AV$1-0), "XPQUERYDOC_0")</f>
        <v>#NAME?</v>
      </c>
      <c r="AW15" t="e">
        <f ca="1">_xll.xpGetDataCell(((XPQUERYDOC_0!$A15-3)*64)+(XPQUERYDOC_0!AW$1-0), "XPQUERYDOC_0")</f>
        <v>#NAME?</v>
      </c>
      <c r="AX15" t="e">
        <f ca="1">_xll.xpGetDataCell(((XPQUERYDOC_0!$A15-3)*64)+(XPQUERYDOC_0!AX$1-0), "XPQUERYDOC_0")</f>
        <v>#NAME?</v>
      </c>
      <c r="AY15" t="e">
        <f ca="1">_xll.xpGetDataCell(((XPQUERYDOC_0!$A15-3)*64)+(XPQUERYDOC_0!AY$1-0), "XPQUERYDOC_0")</f>
        <v>#NAME?</v>
      </c>
      <c r="AZ15" t="e">
        <f ca="1">_xll.xpGetDataCell(((XPQUERYDOC_0!$A15-3)*64)+(XPQUERYDOC_0!AZ$1-0), "XPQUERYDOC_0")</f>
        <v>#NAME?</v>
      </c>
      <c r="BA15" t="e">
        <f ca="1">_xll.xpGetDataCell(((XPQUERYDOC_0!$A15-3)*64)+(XPQUERYDOC_0!BA$1-0), "XPQUERYDOC_0")</f>
        <v>#NAME?</v>
      </c>
      <c r="BB15" t="e">
        <f ca="1">_xll.xpGetDataCell(((XPQUERYDOC_0!$A15-3)*64)+(XPQUERYDOC_0!BB$1-0), "XPQUERYDOC_0")</f>
        <v>#NAME?</v>
      </c>
      <c r="BC15" t="e">
        <f ca="1">_xll.xpGetDataCell(((XPQUERYDOC_0!$A15-3)*64)+(XPQUERYDOC_0!BC$1-0), "XPQUERYDOC_0")</f>
        <v>#NAME?</v>
      </c>
      <c r="BD15" t="e">
        <f ca="1">_xll.xpGetDataCell(((XPQUERYDOC_0!$A15-3)*64)+(XPQUERYDOC_0!BD$1-0), "XPQUERYDOC_0")</f>
        <v>#NAME?</v>
      </c>
      <c r="BE15" t="e">
        <f ca="1">_xll.xpGetDataCell(((XPQUERYDOC_0!$A15-3)*64)+(XPQUERYDOC_0!BE$1-0), "XPQUERYDOC_0")</f>
        <v>#NAME?</v>
      </c>
      <c r="BF15" t="e">
        <f ca="1">_xll.xpGetDataCell(((XPQUERYDOC_0!$A15-3)*64)+(XPQUERYDOC_0!BF$1-0), "XPQUERYDOC_0")</f>
        <v>#NAME?</v>
      </c>
      <c r="BG15" t="e">
        <f ca="1">_xll.xpGetDataCell(((XPQUERYDOC_0!$A15-3)*64)+(XPQUERYDOC_0!BG$1-0), "XPQUERYDOC_0")</f>
        <v>#NAME?</v>
      </c>
      <c r="BH15" t="e">
        <f ca="1">_xll.xpGetDataCell(((XPQUERYDOC_0!$A15-3)*64)+(XPQUERYDOC_0!BH$1-0), "XPQUERYDOC_0")</f>
        <v>#NAME?</v>
      </c>
      <c r="BI15" t="e">
        <f ca="1">_xll.xpGetDataCell(((XPQUERYDOC_0!$A15-3)*64)+(XPQUERYDOC_0!BI$1-0), "XPQUERYDOC_0")</f>
        <v>#NAME?</v>
      </c>
      <c r="BJ15" t="e">
        <f ca="1">_xll.xpGetDataCell(((XPQUERYDOC_0!$A15-3)*64)+(XPQUERYDOC_0!BJ$1-0), "XPQUERYDOC_0")</f>
        <v>#NAME?</v>
      </c>
      <c r="BK15" t="e">
        <f ca="1">_xll.xpGetDataCell(((XPQUERYDOC_0!$A15-3)*64)+(XPQUERYDOC_0!BK$1-0), "XPQUERYDOC_0")</f>
        <v>#NAME?</v>
      </c>
      <c r="BL15" t="e">
        <f ca="1">_xll.xpGetDataCell(((XPQUERYDOC_0!$A15-3)*64)+(XPQUERYDOC_0!BL$1-0), "XPQUERYDOC_0")</f>
        <v>#NAME?</v>
      </c>
      <c r="BM15" t="e">
        <f ca="1">_xll.xpGetDataCell(((XPQUERYDOC_0!$A15-3)*64)+(XPQUERYDOC_0!BM$1-0), "XPQUERYDOC_0")</f>
        <v>#NAME?</v>
      </c>
    </row>
    <row r="16" spans="1:65">
      <c r="A16" t="e">
        <f ca="1">_xll.xpGetDimLabel(2, 11, "XPQUERYDOC_0")</f>
        <v>#NAME?</v>
      </c>
      <c r="B16" t="e">
        <f ca="1">_xll.xpGetDataCell(((XPQUERYDOC_0!$A16-3)*64)+(XPQUERYDOC_0!B$1-0), "XPQUERYDOC_0")</f>
        <v>#NAME?</v>
      </c>
      <c r="C16" t="e">
        <f ca="1">_xll.xpGetDataCell(((XPQUERYDOC_0!$A16-3)*64)+(XPQUERYDOC_0!C$1-0), "XPQUERYDOC_0")</f>
        <v>#NAME?</v>
      </c>
      <c r="D16" t="e">
        <f ca="1">_xll.xpGetDataCell(((XPQUERYDOC_0!$A16-3)*64)+(XPQUERYDOC_0!D$1-0), "XPQUERYDOC_0")</f>
        <v>#NAME?</v>
      </c>
      <c r="E16" t="e">
        <f ca="1">_xll.xpGetDataCell(((XPQUERYDOC_0!$A16-3)*64)+(XPQUERYDOC_0!E$1-0), "XPQUERYDOC_0")</f>
        <v>#NAME?</v>
      </c>
      <c r="F16" t="e">
        <f ca="1">_xll.xpGetDataCell(((XPQUERYDOC_0!$A16-3)*64)+(XPQUERYDOC_0!F$1-0), "XPQUERYDOC_0")</f>
        <v>#NAME?</v>
      </c>
      <c r="G16" t="e">
        <f ca="1">_xll.xpGetDataCell(((XPQUERYDOC_0!$A16-3)*64)+(XPQUERYDOC_0!G$1-0), "XPQUERYDOC_0")</f>
        <v>#NAME?</v>
      </c>
      <c r="H16" t="e">
        <f ca="1">_xll.xpGetDataCell(((XPQUERYDOC_0!$A16-3)*64)+(XPQUERYDOC_0!H$1-0), "XPQUERYDOC_0")</f>
        <v>#NAME?</v>
      </c>
      <c r="I16" t="e">
        <f ca="1">_xll.xpGetDataCell(((XPQUERYDOC_0!$A16-3)*64)+(XPQUERYDOC_0!I$1-0), "XPQUERYDOC_0")</f>
        <v>#NAME?</v>
      </c>
      <c r="J16" t="e">
        <f ca="1">_xll.xpGetDataCell(((XPQUERYDOC_0!$A16-3)*64)+(XPQUERYDOC_0!J$1-0), "XPQUERYDOC_0")</f>
        <v>#NAME?</v>
      </c>
      <c r="K16" t="e">
        <f ca="1">_xll.xpGetDataCell(((XPQUERYDOC_0!$A16-3)*64)+(XPQUERYDOC_0!K$1-0), "XPQUERYDOC_0")</f>
        <v>#NAME?</v>
      </c>
      <c r="L16" t="e">
        <f ca="1">_xll.xpGetDataCell(((XPQUERYDOC_0!$A16-3)*64)+(XPQUERYDOC_0!L$1-0), "XPQUERYDOC_0")</f>
        <v>#NAME?</v>
      </c>
      <c r="M16" t="e">
        <f ca="1">_xll.xpGetDataCell(((XPQUERYDOC_0!$A16-3)*64)+(XPQUERYDOC_0!M$1-0), "XPQUERYDOC_0")</f>
        <v>#NAME?</v>
      </c>
      <c r="N16" t="e">
        <f ca="1">_xll.xpGetDataCell(((XPQUERYDOC_0!$A16-3)*64)+(XPQUERYDOC_0!N$1-0), "XPQUERYDOC_0")</f>
        <v>#NAME?</v>
      </c>
      <c r="O16" t="e">
        <f ca="1">_xll.xpGetDataCell(((XPQUERYDOC_0!$A16-3)*64)+(XPQUERYDOC_0!O$1-0), "XPQUERYDOC_0")</f>
        <v>#NAME?</v>
      </c>
      <c r="P16" t="e">
        <f ca="1">_xll.xpGetDataCell(((XPQUERYDOC_0!$A16-3)*64)+(XPQUERYDOC_0!P$1-0), "XPQUERYDOC_0")</f>
        <v>#NAME?</v>
      </c>
      <c r="Q16" t="e">
        <f ca="1">_xll.xpGetDataCell(((XPQUERYDOC_0!$A16-3)*64)+(XPQUERYDOC_0!Q$1-0), "XPQUERYDOC_0")</f>
        <v>#NAME?</v>
      </c>
      <c r="R16" t="e">
        <f ca="1">_xll.xpGetDataCell(((XPQUERYDOC_0!$A16-3)*64)+(XPQUERYDOC_0!R$1-0), "XPQUERYDOC_0")</f>
        <v>#NAME?</v>
      </c>
      <c r="S16" t="e">
        <f ca="1">_xll.xpGetDataCell(((XPQUERYDOC_0!$A16-3)*64)+(XPQUERYDOC_0!S$1-0), "XPQUERYDOC_0")</f>
        <v>#NAME?</v>
      </c>
      <c r="T16" t="e">
        <f ca="1">_xll.xpGetDataCell(((XPQUERYDOC_0!$A16-3)*64)+(XPQUERYDOC_0!T$1-0), "XPQUERYDOC_0")</f>
        <v>#NAME?</v>
      </c>
      <c r="U16" t="e">
        <f ca="1">_xll.xpGetDataCell(((XPQUERYDOC_0!$A16-3)*64)+(XPQUERYDOC_0!U$1-0), "XPQUERYDOC_0")</f>
        <v>#NAME?</v>
      </c>
      <c r="V16" t="e">
        <f ca="1">_xll.xpGetDataCell(((XPQUERYDOC_0!$A16-3)*64)+(XPQUERYDOC_0!V$1-0), "XPQUERYDOC_0")</f>
        <v>#NAME?</v>
      </c>
      <c r="W16" t="e">
        <f ca="1">_xll.xpGetDataCell(((XPQUERYDOC_0!$A16-3)*64)+(XPQUERYDOC_0!W$1-0), "XPQUERYDOC_0")</f>
        <v>#NAME?</v>
      </c>
      <c r="X16" t="e">
        <f ca="1">_xll.xpGetDataCell(((XPQUERYDOC_0!$A16-3)*64)+(XPQUERYDOC_0!X$1-0), "XPQUERYDOC_0")</f>
        <v>#NAME?</v>
      </c>
      <c r="Y16" t="e">
        <f ca="1">_xll.xpGetDataCell(((XPQUERYDOC_0!$A16-3)*64)+(XPQUERYDOC_0!Y$1-0), "XPQUERYDOC_0")</f>
        <v>#NAME?</v>
      </c>
      <c r="Z16" t="e">
        <f ca="1">_xll.xpGetDataCell(((XPQUERYDOC_0!$A16-3)*64)+(XPQUERYDOC_0!Z$1-0), "XPQUERYDOC_0")</f>
        <v>#NAME?</v>
      </c>
      <c r="AA16" t="e">
        <f ca="1">_xll.xpGetDataCell(((XPQUERYDOC_0!$A16-3)*64)+(XPQUERYDOC_0!AA$1-0), "XPQUERYDOC_0")</f>
        <v>#NAME?</v>
      </c>
      <c r="AB16" t="e">
        <f ca="1">_xll.xpGetDataCell(((XPQUERYDOC_0!$A16-3)*64)+(XPQUERYDOC_0!AB$1-0), "XPQUERYDOC_0")</f>
        <v>#NAME?</v>
      </c>
      <c r="AC16" t="e">
        <f ca="1">_xll.xpGetDataCell(((XPQUERYDOC_0!$A16-3)*64)+(XPQUERYDOC_0!AC$1-0), "XPQUERYDOC_0")</f>
        <v>#NAME?</v>
      </c>
      <c r="AD16" t="e">
        <f ca="1">_xll.xpGetDataCell(((XPQUERYDOC_0!$A16-3)*64)+(XPQUERYDOC_0!AD$1-0), "XPQUERYDOC_0")</f>
        <v>#NAME?</v>
      </c>
      <c r="AE16" t="e">
        <f ca="1">_xll.xpGetDataCell(((XPQUERYDOC_0!$A16-3)*64)+(XPQUERYDOC_0!AE$1-0), "XPQUERYDOC_0")</f>
        <v>#NAME?</v>
      </c>
      <c r="AF16" t="e">
        <f ca="1">_xll.xpGetDataCell(((XPQUERYDOC_0!$A16-3)*64)+(XPQUERYDOC_0!AF$1-0), "XPQUERYDOC_0")</f>
        <v>#NAME?</v>
      </c>
      <c r="AG16" t="e">
        <f ca="1">_xll.xpGetDataCell(((XPQUERYDOC_0!$A16-3)*64)+(XPQUERYDOC_0!AG$1-0), "XPQUERYDOC_0")</f>
        <v>#NAME?</v>
      </c>
      <c r="AH16" t="e">
        <f ca="1">_xll.xpGetDataCell(((XPQUERYDOC_0!$A16-3)*64)+(XPQUERYDOC_0!AH$1-0), "XPQUERYDOC_0")</f>
        <v>#NAME?</v>
      </c>
      <c r="AI16" t="e">
        <f ca="1">_xll.xpGetDataCell(((XPQUERYDOC_0!$A16-3)*64)+(XPQUERYDOC_0!AI$1-0), "XPQUERYDOC_0")</f>
        <v>#NAME?</v>
      </c>
      <c r="AJ16" t="e">
        <f ca="1">_xll.xpGetDataCell(((XPQUERYDOC_0!$A16-3)*64)+(XPQUERYDOC_0!AJ$1-0), "XPQUERYDOC_0")</f>
        <v>#NAME?</v>
      </c>
      <c r="AK16" t="e">
        <f ca="1">_xll.xpGetDataCell(((XPQUERYDOC_0!$A16-3)*64)+(XPQUERYDOC_0!AK$1-0), "XPQUERYDOC_0")</f>
        <v>#NAME?</v>
      </c>
      <c r="AL16" t="e">
        <f ca="1">_xll.xpGetDataCell(((XPQUERYDOC_0!$A16-3)*64)+(XPQUERYDOC_0!AL$1-0), "XPQUERYDOC_0")</f>
        <v>#NAME?</v>
      </c>
      <c r="AM16" t="e">
        <f ca="1">_xll.xpGetDataCell(((XPQUERYDOC_0!$A16-3)*64)+(XPQUERYDOC_0!AM$1-0), "XPQUERYDOC_0")</f>
        <v>#NAME?</v>
      </c>
      <c r="AN16" t="e">
        <f ca="1">_xll.xpGetDataCell(((XPQUERYDOC_0!$A16-3)*64)+(XPQUERYDOC_0!AN$1-0), "XPQUERYDOC_0")</f>
        <v>#NAME?</v>
      </c>
      <c r="AO16" t="e">
        <f ca="1">_xll.xpGetDataCell(((XPQUERYDOC_0!$A16-3)*64)+(XPQUERYDOC_0!AO$1-0), "XPQUERYDOC_0")</f>
        <v>#NAME?</v>
      </c>
      <c r="AP16" t="e">
        <f ca="1">_xll.xpGetDataCell(((XPQUERYDOC_0!$A16-3)*64)+(XPQUERYDOC_0!AP$1-0), "XPQUERYDOC_0")</f>
        <v>#NAME?</v>
      </c>
      <c r="AQ16" t="e">
        <f ca="1">_xll.xpGetDataCell(((XPQUERYDOC_0!$A16-3)*64)+(XPQUERYDOC_0!AQ$1-0), "XPQUERYDOC_0")</f>
        <v>#NAME?</v>
      </c>
      <c r="AR16" t="e">
        <f ca="1">_xll.xpGetDataCell(((XPQUERYDOC_0!$A16-3)*64)+(XPQUERYDOC_0!AR$1-0), "XPQUERYDOC_0")</f>
        <v>#NAME?</v>
      </c>
      <c r="AS16" t="e">
        <f ca="1">_xll.xpGetDataCell(((XPQUERYDOC_0!$A16-3)*64)+(XPQUERYDOC_0!AS$1-0), "XPQUERYDOC_0")</f>
        <v>#NAME?</v>
      </c>
      <c r="AT16" t="e">
        <f ca="1">_xll.xpGetDataCell(((XPQUERYDOC_0!$A16-3)*64)+(XPQUERYDOC_0!AT$1-0), "XPQUERYDOC_0")</f>
        <v>#NAME?</v>
      </c>
      <c r="AU16" t="e">
        <f ca="1">_xll.xpGetDataCell(((XPQUERYDOC_0!$A16-3)*64)+(XPQUERYDOC_0!AU$1-0), "XPQUERYDOC_0")</f>
        <v>#NAME?</v>
      </c>
      <c r="AV16" t="e">
        <f ca="1">_xll.xpGetDataCell(((XPQUERYDOC_0!$A16-3)*64)+(XPQUERYDOC_0!AV$1-0), "XPQUERYDOC_0")</f>
        <v>#NAME?</v>
      </c>
      <c r="AW16" t="e">
        <f ca="1">_xll.xpGetDataCell(((XPQUERYDOC_0!$A16-3)*64)+(XPQUERYDOC_0!AW$1-0), "XPQUERYDOC_0")</f>
        <v>#NAME?</v>
      </c>
      <c r="AX16" t="e">
        <f ca="1">_xll.xpGetDataCell(((XPQUERYDOC_0!$A16-3)*64)+(XPQUERYDOC_0!AX$1-0), "XPQUERYDOC_0")</f>
        <v>#NAME?</v>
      </c>
      <c r="AY16" t="e">
        <f ca="1">_xll.xpGetDataCell(((XPQUERYDOC_0!$A16-3)*64)+(XPQUERYDOC_0!AY$1-0), "XPQUERYDOC_0")</f>
        <v>#NAME?</v>
      </c>
      <c r="AZ16" t="e">
        <f ca="1">_xll.xpGetDataCell(((XPQUERYDOC_0!$A16-3)*64)+(XPQUERYDOC_0!AZ$1-0), "XPQUERYDOC_0")</f>
        <v>#NAME?</v>
      </c>
      <c r="BA16" t="e">
        <f ca="1">_xll.xpGetDataCell(((XPQUERYDOC_0!$A16-3)*64)+(XPQUERYDOC_0!BA$1-0), "XPQUERYDOC_0")</f>
        <v>#NAME?</v>
      </c>
      <c r="BB16" t="e">
        <f ca="1">_xll.xpGetDataCell(((XPQUERYDOC_0!$A16-3)*64)+(XPQUERYDOC_0!BB$1-0), "XPQUERYDOC_0")</f>
        <v>#NAME?</v>
      </c>
      <c r="BC16" t="e">
        <f ca="1">_xll.xpGetDataCell(((XPQUERYDOC_0!$A16-3)*64)+(XPQUERYDOC_0!BC$1-0), "XPQUERYDOC_0")</f>
        <v>#NAME?</v>
      </c>
      <c r="BD16" t="e">
        <f ca="1">_xll.xpGetDataCell(((XPQUERYDOC_0!$A16-3)*64)+(XPQUERYDOC_0!BD$1-0), "XPQUERYDOC_0")</f>
        <v>#NAME?</v>
      </c>
      <c r="BE16" t="e">
        <f ca="1">_xll.xpGetDataCell(((XPQUERYDOC_0!$A16-3)*64)+(XPQUERYDOC_0!BE$1-0), "XPQUERYDOC_0")</f>
        <v>#NAME?</v>
      </c>
      <c r="BF16" t="e">
        <f ca="1">_xll.xpGetDataCell(((XPQUERYDOC_0!$A16-3)*64)+(XPQUERYDOC_0!BF$1-0), "XPQUERYDOC_0")</f>
        <v>#NAME?</v>
      </c>
      <c r="BG16" t="e">
        <f ca="1">_xll.xpGetDataCell(((XPQUERYDOC_0!$A16-3)*64)+(XPQUERYDOC_0!BG$1-0), "XPQUERYDOC_0")</f>
        <v>#NAME?</v>
      </c>
      <c r="BH16" t="e">
        <f ca="1">_xll.xpGetDataCell(((XPQUERYDOC_0!$A16-3)*64)+(XPQUERYDOC_0!BH$1-0), "XPQUERYDOC_0")</f>
        <v>#NAME?</v>
      </c>
      <c r="BI16" t="e">
        <f ca="1">_xll.xpGetDataCell(((XPQUERYDOC_0!$A16-3)*64)+(XPQUERYDOC_0!BI$1-0), "XPQUERYDOC_0")</f>
        <v>#NAME?</v>
      </c>
      <c r="BJ16" t="e">
        <f ca="1">_xll.xpGetDataCell(((XPQUERYDOC_0!$A16-3)*64)+(XPQUERYDOC_0!BJ$1-0), "XPQUERYDOC_0")</f>
        <v>#NAME?</v>
      </c>
      <c r="BK16" t="e">
        <f ca="1">_xll.xpGetDataCell(((XPQUERYDOC_0!$A16-3)*64)+(XPQUERYDOC_0!BK$1-0), "XPQUERYDOC_0")</f>
        <v>#NAME?</v>
      </c>
      <c r="BL16" t="e">
        <f ca="1">_xll.xpGetDataCell(((XPQUERYDOC_0!$A16-3)*64)+(XPQUERYDOC_0!BL$1-0), "XPQUERYDOC_0")</f>
        <v>#NAME?</v>
      </c>
      <c r="BM16" t="e">
        <f ca="1">_xll.xpGetDataCell(((XPQUERYDOC_0!$A16-3)*64)+(XPQUERYDOC_0!BM$1-0), "XPQUERYDOC_0")</f>
        <v>#NAME?</v>
      </c>
    </row>
    <row r="17" spans="1:65">
      <c r="A17" t="e">
        <f ca="1">_xll.xpGetDimLabel(2, 12, "XPQUERYDOC_0")</f>
        <v>#NAME?</v>
      </c>
      <c r="B17" t="e">
        <f ca="1">_xll.xpGetDataCell(((XPQUERYDOC_0!$A17-3)*64)+(XPQUERYDOC_0!B$1-0), "XPQUERYDOC_0")</f>
        <v>#NAME?</v>
      </c>
      <c r="C17" t="e">
        <f ca="1">_xll.xpGetDataCell(((XPQUERYDOC_0!$A17-3)*64)+(XPQUERYDOC_0!C$1-0), "XPQUERYDOC_0")</f>
        <v>#NAME?</v>
      </c>
      <c r="D17" t="e">
        <f ca="1">_xll.xpGetDataCell(((XPQUERYDOC_0!$A17-3)*64)+(XPQUERYDOC_0!D$1-0), "XPQUERYDOC_0")</f>
        <v>#NAME?</v>
      </c>
      <c r="E17" t="e">
        <f ca="1">_xll.xpGetDataCell(((XPQUERYDOC_0!$A17-3)*64)+(XPQUERYDOC_0!E$1-0), "XPQUERYDOC_0")</f>
        <v>#NAME?</v>
      </c>
      <c r="F17" t="e">
        <f ca="1">_xll.xpGetDataCell(((XPQUERYDOC_0!$A17-3)*64)+(XPQUERYDOC_0!F$1-0), "XPQUERYDOC_0")</f>
        <v>#NAME?</v>
      </c>
      <c r="G17" t="e">
        <f ca="1">_xll.xpGetDataCell(((XPQUERYDOC_0!$A17-3)*64)+(XPQUERYDOC_0!G$1-0), "XPQUERYDOC_0")</f>
        <v>#NAME?</v>
      </c>
      <c r="H17" t="e">
        <f ca="1">_xll.xpGetDataCell(((XPQUERYDOC_0!$A17-3)*64)+(XPQUERYDOC_0!H$1-0), "XPQUERYDOC_0")</f>
        <v>#NAME?</v>
      </c>
      <c r="I17" t="e">
        <f ca="1">_xll.xpGetDataCell(((XPQUERYDOC_0!$A17-3)*64)+(XPQUERYDOC_0!I$1-0), "XPQUERYDOC_0")</f>
        <v>#NAME?</v>
      </c>
      <c r="J17" t="e">
        <f ca="1">_xll.xpGetDataCell(((XPQUERYDOC_0!$A17-3)*64)+(XPQUERYDOC_0!J$1-0), "XPQUERYDOC_0")</f>
        <v>#NAME?</v>
      </c>
      <c r="K17" t="e">
        <f ca="1">_xll.xpGetDataCell(((XPQUERYDOC_0!$A17-3)*64)+(XPQUERYDOC_0!K$1-0), "XPQUERYDOC_0")</f>
        <v>#NAME?</v>
      </c>
      <c r="L17" t="e">
        <f ca="1">_xll.xpGetDataCell(((XPQUERYDOC_0!$A17-3)*64)+(XPQUERYDOC_0!L$1-0), "XPQUERYDOC_0")</f>
        <v>#NAME?</v>
      </c>
      <c r="M17" t="e">
        <f ca="1">_xll.xpGetDataCell(((XPQUERYDOC_0!$A17-3)*64)+(XPQUERYDOC_0!M$1-0), "XPQUERYDOC_0")</f>
        <v>#NAME?</v>
      </c>
      <c r="N17" t="e">
        <f ca="1">_xll.xpGetDataCell(((XPQUERYDOC_0!$A17-3)*64)+(XPQUERYDOC_0!N$1-0), "XPQUERYDOC_0")</f>
        <v>#NAME?</v>
      </c>
      <c r="O17" t="e">
        <f ca="1">_xll.xpGetDataCell(((XPQUERYDOC_0!$A17-3)*64)+(XPQUERYDOC_0!O$1-0), "XPQUERYDOC_0")</f>
        <v>#NAME?</v>
      </c>
      <c r="P17" t="e">
        <f ca="1">_xll.xpGetDataCell(((XPQUERYDOC_0!$A17-3)*64)+(XPQUERYDOC_0!P$1-0), "XPQUERYDOC_0")</f>
        <v>#NAME?</v>
      </c>
      <c r="Q17" t="e">
        <f ca="1">_xll.xpGetDataCell(((XPQUERYDOC_0!$A17-3)*64)+(XPQUERYDOC_0!Q$1-0), "XPQUERYDOC_0")</f>
        <v>#NAME?</v>
      </c>
      <c r="R17" t="e">
        <f ca="1">_xll.xpGetDataCell(((XPQUERYDOC_0!$A17-3)*64)+(XPQUERYDOC_0!R$1-0), "XPQUERYDOC_0")</f>
        <v>#NAME?</v>
      </c>
      <c r="S17" t="e">
        <f ca="1">_xll.xpGetDataCell(((XPQUERYDOC_0!$A17-3)*64)+(XPQUERYDOC_0!S$1-0), "XPQUERYDOC_0")</f>
        <v>#NAME?</v>
      </c>
      <c r="T17" t="e">
        <f ca="1">_xll.xpGetDataCell(((XPQUERYDOC_0!$A17-3)*64)+(XPQUERYDOC_0!T$1-0), "XPQUERYDOC_0")</f>
        <v>#NAME?</v>
      </c>
      <c r="U17" t="e">
        <f ca="1">_xll.xpGetDataCell(((XPQUERYDOC_0!$A17-3)*64)+(XPQUERYDOC_0!U$1-0), "XPQUERYDOC_0")</f>
        <v>#NAME?</v>
      </c>
      <c r="V17" t="e">
        <f ca="1">_xll.xpGetDataCell(((XPQUERYDOC_0!$A17-3)*64)+(XPQUERYDOC_0!V$1-0), "XPQUERYDOC_0")</f>
        <v>#NAME?</v>
      </c>
      <c r="W17" t="e">
        <f ca="1">_xll.xpGetDataCell(((XPQUERYDOC_0!$A17-3)*64)+(XPQUERYDOC_0!W$1-0), "XPQUERYDOC_0")</f>
        <v>#NAME?</v>
      </c>
      <c r="X17" t="e">
        <f ca="1">_xll.xpGetDataCell(((XPQUERYDOC_0!$A17-3)*64)+(XPQUERYDOC_0!X$1-0), "XPQUERYDOC_0")</f>
        <v>#NAME?</v>
      </c>
      <c r="Y17" t="e">
        <f ca="1">_xll.xpGetDataCell(((XPQUERYDOC_0!$A17-3)*64)+(XPQUERYDOC_0!Y$1-0), "XPQUERYDOC_0")</f>
        <v>#NAME?</v>
      </c>
      <c r="Z17" t="e">
        <f ca="1">_xll.xpGetDataCell(((XPQUERYDOC_0!$A17-3)*64)+(XPQUERYDOC_0!Z$1-0), "XPQUERYDOC_0")</f>
        <v>#NAME?</v>
      </c>
      <c r="AA17" t="e">
        <f ca="1">_xll.xpGetDataCell(((XPQUERYDOC_0!$A17-3)*64)+(XPQUERYDOC_0!AA$1-0), "XPQUERYDOC_0")</f>
        <v>#NAME?</v>
      </c>
      <c r="AB17" t="e">
        <f ca="1">_xll.xpGetDataCell(((XPQUERYDOC_0!$A17-3)*64)+(XPQUERYDOC_0!AB$1-0), "XPQUERYDOC_0")</f>
        <v>#NAME?</v>
      </c>
      <c r="AC17" t="e">
        <f ca="1">_xll.xpGetDataCell(((XPQUERYDOC_0!$A17-3)*64)+(XPQUERYDOC_0!AC$1-0), "XPQUERYDOC_0")</f>
        <v>#NAME?</v>
      </c>
      <c r="AD17" t="e">
        <f ca="1">_xll.xpGetDataCell(((XPQUERYDOC_0!$A17-3)*64)+(XPQUERYDOC_0!AD$1-0), "XPQUERYDOC_0")</f>
        <v>#NAME?</v>
      </c>
      <c r="AE17" t="e">
        <f ca="1">_xll.xpGetDataCell(((XPQUERYDOC_0!$A17-3)*64)+(XPQUERYDOC_0!AE$1-0), "XPQUERYDOC_0")</f>
        <v>#NAME?</v>
      </c>
      <c r="AF17" t="e">
        <f ca="1">_xll.xpGetDataCell(((XPQUERYDOC_0!$A17-3)*64)+(XPQUERYDOC_0!AF$1-0), "XPQUERYDOC_0")</f>
        <v>#NAME?</v>
      </c>
      <c r="AG17" t="e">
        <f ca="1">_xll.xpGetDataCell(((XPQUERYDOC_0!$A17-3)*64)+(XPQUERYDOC_0!AG$1-0), "XPQUERYDOC_0")</f>
        <v>#NAME?</v>
      </c>
      <c r="AH17" t="e">
        <f ca="1">_xll.xpGetDataCell(((XPQUERYDOC_0!$A17-3)*64)+(XPQUERYDOC_0!AH$1-0), "XPQUERYDOC_0")</f>
        <v>#NAME?</v>
      </c>
      <c r="AI17" t="e">
        <f ca="1">_xll.xpGetDataCell(((XPQUERYDOC_0!$A17-3)*64)+(XPQUERYDOC_0!AI$1-0), "XPQUERYDOC_0")</f>
        <v>#NAME?</v>
      </c>
      <c r="AJ17" t="e">
        <f ca="1">_xll.xpGetDataCell(((XPQUERYDOC_0!$A17-3)*64)+(XPQUERYDOC_0!AJ$1-0), "XPQUERYDOC_0")</f>
        <v>#NAME?</v>
      </c>
      <c r="AK17" t="e">
        <f ca="1">_xll.xpGetDataCell(((XPQUERYDOC_0!$A17-3)*64)+(XPQUERYDOC_0!AK$1-0), "XPQUERYDOC_0")</f>
        <v>#NAME?</v>
      </c>
      <c r="AL17" t="e">
        <f ca="1">_xll.xpGetDataCell(((XPQUERYDOC_0!$A17-3)*64)+(XPQUERYDOC_0!AL$1-0), "XPQUERYDOC_0")</f>
        <v>#NAME?</v>
      </c>
      <c r="AM17" t="e">
        <f ca="1">_xll.xpGetDataCell(((XPQUERYDOC_0!$A17-3)*64)+(XPQUERYDOC_0!AM$1-0), "XPQUERYDOC_0")</f>
        <v>#NAME?</v>
      </c>
      <c r="AN17" t="e">
        <f ca="1">_xll.xpGetDataCell(((XPQUERYDOC_0!$A17-3)*64)+(XPQUERYDOC_0!AN$1-0), "XPQUERYDOC_0")</f>
        <v>#NAME?</v>
      </c>
      <c r="AO17" t="e">
        <f ca="1">_xll.xpGetDataCell(((XPQUERYDOC_0!$A17-3)*64)+(XPQUERYDOC_0!AO$1-0), "XPQUERYDOC_0")</f>
        <v>#NAME?</v>
      </c>
      <c r="AP17" t="e">
        <f ca="1">_xll.xpGetDataCell(((XPQUERYDOC_0!$A17-3)*64)+(XPQUERYDOC_0!AP$1-0), "XPQUERYDOC_0")</f>
        <v>#NAME?</v>
      </c>
      <c r="AQ17" t="e">
        <f ca="1">_xll.xpGetDataCell(((XPQUERYDOC_0!$A17-3)*64)+(XPQUERYDOC_0!AQ$1-0), "XPQUERYDOC_0")</f>
        <v>#NAME?</v>
      </c>
      <c r="AR17" t="e">
        <f ca="1">_xll.xpGetDataCell(((XPQUERYDOC_0!$A17-3)*64)+(XPQUERYDOC_0!AR$1-0), "XPQUERYDOC_0")</f>
        <v>#NAME?</v>
      </c>
      <c r="AS17" t="e">
        <f ca="1">_xll.xpGetDataCell(((XPQUERYDOC_0!$A17-3)*64)+(XPQUERYDOC_0!AS$1-0), "XPQUERYDOC_0")</f>
        <v>#NAME?</v>
      </c>
      <c r="AT17" t="e">
        <f ca="1">_xll.xpGetDataCell(((XPQUERYDOC_0!$A17-3)*64)+(XPQUERYDOC_0!AT$1-0), "XPQUERYDOC_0")</f>
        <v>#NAME?</v>
      </c>
      <c r="AU17" t="e">
        <f ca="1">_xll.xpGetDataCell(((XPQUERYDOC_0!$A17-3)*64)+(XPQUERYDOC_0!AU$1-0), "XPQUERYDOC_0")</f>
        <v>#NAME?</v>
      </c>
      <c r="AV17" t="e">
        <f ca="1">_xll.xpGetDataCell(((XPQUERYDOC_0!$A17-3)*64)+(XPQUERYDOC_0!AV$1-0), "XPQUERYDOC_0")</f>
        <v>#NAME?</v>
      </c>
      <c r="AW17" t="e">
        <f ca="1">_xll.xpGetDataCell(((XPQUERYDOC_0!$A17-3)*64)+(XPQUERYDOC_0!AW$1-0), "XPQUERYDOC_0")</f>
        <v>#NAME?</v>
      </c>
      <c r="AX17" t="e">
        <f ca="1">_xll.xpGetDataCell(((XPQUERYDOC_0!$A17-3)*64)+(XPQUERYDOC_0!AX$1-0), "XPQUERYDOC_0")</f>
        <v>#NAME?</v>
      </c>
      <c r="AY17" t="e">
        <f ca="1">_xll.xpGetDataCell(((XPQUERYDOC_0!$A17-3)*64)+(XPQUERYDOC_0!AY$1-0), "XPQUERYDOC_0")</f>
        <v>#NAME?</v>
      </c>
      <c r="AZ17" t="e">
        <f ca="1">_xll.xpGetDataCell(((XPQUERYDOC_0!$A17-3)*64)+(XPQUERYDOC_0!AZ$1-0), "XPQUERYDOC_0")</f>
        <v>#NAME?</v>
      </c>
      <c r="BA17" t="e">
        <f ca="1">_xll.xpGetDataCell(((XPQUERYDOC_0!$A17-3)*64)+(XPQUERYDOC_0!BA$1-0), "XPQUERYDOC_0")</f>
        <v>#NAME?</v>
      </c>
      <c r="BB17" t="e">
        <f ca="1">_xll.xpGetDataCell(((XPQUERYDOC_0!$A17-3)*64)+(XPQUERYDOC_0!BB$1-0), "XPQUERYDOC_0")</f>
        <v>#NAME?</v>
      </c>
      <c r="BC17" t="e">
        <f ca="1">_xll.xpGetDataCell(((XPQUERYDOC_0!$A17-3)*64)+(XPQUERYDOC_0!BC$1-0), "XPQUERYDOC_0")</f>
        <v>#NAME?</v>
      </c>
      <c r="BD17" t="e">
        <f ca="1">_xll.xpGetDataCell(((XPQUERYDOC_0!$A17-3)*64)+(XPQUERYDOC_0!BD$1-0), "XPQUERYDOC_0")</f>
        <v>#NAME?</v>
      </c>
      <c r="BE17" t="e">
        <f ca="1">_xll.xpGetDataCell(((XPQUERYDOC_0!$A17-3)*64)+(XPQUERYDOC_0!BE$1-0), "XPQUERYDOC_0")</f>
        <v>#NAME?</v>
      </c>
      <c r="BF17" t="e">
        <f ca="1">_xll.xpGetDataCell(((XPQUERYDOC_0!$A17-3)*64)+(XPQUERYDOC_0!BF$1-0), "XPQUERYDOC_0")</f>
        <v>#NAME?</v>
      </c>
      <c r="BG17" t="e">
        <f ca="1">_xll.xpGetDataCell(((XPQUERYDOC_0!$A17-3)*64)+(XPQUERYDOC_0!BG$1-0), "XPQUERYDOC_0")</f>
        <v>#NAME?</v>
      </c>
      <c r="BH17" t="e">
        <f ca="1">_xll.xpGetDataCell(((XPQUERYDOC_0!$A17-3)*64)+(XPQUERYDOC_0!BH$1-0), "XPQUERYDOC_0")</f>
        <v>#NAME?</v>
      </c>
      <c r="BI17" t="e">
        <f ca="1">_xll.xpGetDataCell(((XPQUERYDOC_0!$A17-3)*64)+(XPQUERYDOC_0!BI$1-0), "XPQUERYDOC_0")</f>
        <v>#NAME?</v>
      </c>
      <c r="BJ17" t="e">
        <f ca="1">_xll.xpGetDataCell(((XPQUERYDOC_0!$A17-3)*64)+(XPQUERYDOC_0!BJ$1-0), "XPQUERYDOC_0")</f>
        <v>#NAME?</v>
      </c>
      <c r="BK17" t="e">
        <f ca="1">_xll.xpGetDataCell(((XPQUERYDOC_0!$A17-3)*64)+(XPQUERYDOC_0!BK$1-0), "XPQUERYDOC_0")</f>
        <v>#NAME?</v>
      </c>
      <c r="BL17" t="e">
        <f ca="1">_xll.xpGetDataCell(((XPQUERYDOC_0!$A17-3)*64)+(XPQUERYDOC_0!BL$1-0), "XPQUERYDOC_0")</f>
        <v>#NAME?</v>
      </c>
      <c r="BM17" t="e">
        <f ca="1">_xll.xpGetDataCell(((XPQUERYDOC_0!$A17-3)*64)+(XPQUERYDOC_0!BM$1-0), "XPQUERYDOC_0")</f>
        <v>#NAME?</v>
      </c>
    </row>
    <row r="18" spans="1:65">
      <c r="A18" t="e">
        <f ca="1">_xll.xpGetDimLabel(2, 13, "XPQUERYDOC_0")</f>
        <v>#NAME?</v>
      </c>
      <c r="B18" t="e">
        <f ca="1">_xll.xpGetDataCell(((XPQUERYDOC_0!$A18-3)*64)+(XPQUERYDOC_0!B$1-0), "XPQUERYDOC_0")</f>
        <v>#NAME?</v>
      </c>
      <c r="C18" t="e">
        <f ca="1">_xll.xpGetDataCell(((XPQUERYDOC_0!$A18-3)*64)+(XPQUERYDOC_0!C$1-0), "XPQUERYDOC_0")</f>
        <v>#NAME?</v>
      </c>
      <c r="D18" t="e">
        <f ca="1">_xll.xpGetDataCell(((XPQUERYDOC_0!$A18-3)*64)+(XPQUERYDOC_0!D$1-0), "XPQUERYDOC_0")</f>
        <v>#NAME?</v>
      </c>
      <c r="E18" t="e">
        <f ca="1">_xll.xpGetDataCell(((XPQUERYDOC_0!$A18-3)*64)+(XPQUERYDOC_0!E$1-0), "XPQUERYDOC_0")</f>
        <v>#NAME?</v>
      </c>
      <c r="F18" t="e">
        <f ca="1">_xll.xpGetDataCell(((XPQUERYDOC_0!$A18-3)*64)+(XPQUERYDOC_0!F$1-0), "XPQUERYDOC_0")</f>
        <v>#NAME?</v>
      </c>
      <c r="G18" t="e">
        <f ca="1">_xll.xpGetDataCell(((XPQUERYDOC_0!$A18-3)*64)+(XPQUERYDOC_0!G$1-0), "XPQUERYDOC_0")</f>
        <v>#NAME?</v>
      </c>
      <c r="H18" t="e">
        <f ca="1">_xll.xpGetDataCell(((XPQUERYDOC_0!$A18-3)*64)+(XPQUERYDOC_0!H$1-0), "XPQUERYDOC_0")</f>
        <v>#NAME?</v>
      </c>
      <c r="I18" t="e">
        <f ca="1">_xll.xpGetDataCell(((XPQUERYDOC_0!$A18-3)*64)+(XPQUERYDOC_0!I$1-0), "XPQUERYDOC_0")</f>
        <v>#NAME?</v>
      </c>
      <c r="J18" t="e">
        <f ca="1">_xll.xpGetDataCell(((XPQUERYDOC_0!$A18-3)*64)+(XPQUERYDOC_0!J$1-0), "XPQUERYDOC_0")</f>
        <v>#NAME?</v>
      </c>
      <c r="K18" t="e">
        <f ca="1">_xll.xpGetDataCell(((XPQUERYDOC_0!$A18-3)*64)+(XPQUERYDOC_0!K$1-0), "XPQUERYDOC_0")</f>
        <v>#NAME?</v>
      </c>
      <c r="L18" t="e">
        <f ca="1">_xll.xpGetDataCell(((XPQUERYDOC_0!$A18-3)*64)+(XPQUERYDOC_0!L$1-0), "XPQUERYDOC_0")</f>
        <v>#NAME?</v>
      </c>
      <c r="M18" t="e">
        <f ca="1">_xll.xpGetDataCell(((XPQUERYDOC_0!$A18-3)*64)+(XPQUERYDOC_0!M$1-0), "XPQUERYDOC_0")</f>
        <v>#NAME?</v>
      </c>
      <c r="N18" t="e">
        <f ca="1">_xll.xpGetDataCell(((XPQUERYDOC_0!$A18-3)*64)+(XPQUERYDOC_0!N$1-0), "XPQUERYDOC_0")</f>
        <v>#NAME?</v>
      </c>
      <c r="O18" t="e">
        <f ca="1">_xll.xpGetDataCell(((XPQUERYDOC_0!$A18-3)*64)+(XPQUERYDOC_0!O$1-0), "XPQUERYDOC_0")</f>
        <v>#NAME?</v>
      </c>
      <c r="P18" t="e">
        <f ca="1">_xll.xpGetDataCell(((XPQUERYDOC_0!$A18-3)*64)+(XPQUERYDOC_0!P$1-0), "XPQUERYDOC_0")</f>
        <v>#NAME?</v>
      </c>
      <c r="Q18" t="e">
        <f ca="1">_xll.xpGetDataCell(((XPQUERYDOC_0!$A18-3)*64)+(XPQUERYDOC_0!Q$1-0), "XPQUERYDOC_0")</f>
        <v>#NAME?</v>
      </c>
      <c r="R18" t="e">
        <f ca="1">_xll.xpGetDataCell(((XPQUERYDOC_0!$A18-3)*64)+(XPQUERYDOC_0!R$1-0), "XPQUERYDOC_0")</f>
        <v>#NAME?</v>
      </c>
      <c r="S18" t="e">
        <f ca="1">_xll.xpGetDataCell(((XPQUERYDOC_0!$A18-3)*64)+(XPQUERYDOC_0!S$1-0), "XPQUERYDOC_0")</f>
        <v>#NAME?</v>
      </c>
      <c r="T18" t="e">
        <f ca="1">_xll.xpGetDataCell(((XPQUERYDOC_0!$A18-3)*64)+(XPQUERYDOC_0!T$1-0), "XPQUERYDOC_0")</f>
        <v>#NAME?</v>
      </c>
      <c r="U18" t="e">
        <f ca="1">_xll.xpGetDataCell(((XPQUERYDOC_0!$A18-3)*64)+(XPQUERYDOC_0!U$1-0), "XPQUERYDOC_0")</f>
        <v>#NAME?</v>
      </c>
      <c r="V18" t="e">
        <f ca="1">_xll.xpGetDataCell(((XPQUERYDOC_0!$A18-3)*64)+(XPQUERYDOC_0!V$1-0), "XPQUERYDOC_0")</f>
        <v>#NAME?</v>
      </c>
      <c r="W18" t="e">
        <f ca="1">_xll.xpGetDataCell(((XPQUERYDOC_0!$A18-3)*64)+(XPQUERYDOC_0!W$1-0), "XPQUERYDOC_0")</f>
        <v>#NAME?</v>
      </c>
      <c r="X18" t="e">
        <f ca="1">_xll.xpGetDataCell(((XPQUERYDOC_0!$A18-3)*64)+(XPQUERYDOC_0!X$1-0), "XPQUERYDOC_0")</f>
        <v>#NAME?</v>
      </c>
      <c r="Y18" t="e">
        <f ca="1">_xll.xpGetDataCell(((XPQUERYDOC_0!$A18-3)*64)+(XPQUERYDOC_0!Y$1-0), "XPQUERYDOC_0")</f>
        <v>#NAME?</v>
      </c>
      <c r="Z18" t="e">
        <f ca="1">_xll.xpGetDataCell(((XPQUERYDOC_0!$A18-3)*64)+(XPQUERYDOC_0!Z$1-0), "XPQUERYDOC_0")</f>
        <v>#NAME?</v>
      </c>
      <c r="AA18" t="e">
        <f ca="1">_xll.xpGetDataCell(((XPQUERYDOC_0!$A18-3)*64)+(XPQUERYDOC_0!AA$1-0), "XPQUERYDOC_0")</f>
        <v>#NAME?</v>
      </c>
      <c r="AB18" t="e">
        <f ca="1">_xll.xpGetDataCell(((XPQUERYDOC_0!$A18-3)*64)+(XPQUERYDOC_0!AB$1-0), "XPQUERYDOC_0")</f>
        <v>#NAME?</v>
      </c>
      <c r="AC18" t="e">
        <f ca="1">_xll.xpGetDataCell(((XPQUERYDOC_0!$A18-3)*64)+(XPQUERYDOC_0!AC$1-0), "XPQUERYDOC_0")</f>
        <v>#NAME?</v>
      </c>
      <c r="AD18" t="e">
        <f ca="1">_xll.xpGetDataCell(((XPQUERYDOC_0!$A18-3)*64)+(XPQUERYDOC_0!AD$1-0), "XPQUERYDOC_0")</f>
        <v>#NAME?</v>
      </c>
      <c r="AE18" t="e">
        <f ca="1">_xll.xpGetDataCell(((XPQUERYDOC_0!$A18-3)*64)+(XPQUERYDOC_0!AE$1-0), "XPQUERYDOC_0")</f>
        <v>#NAME?</v>
      </c>
      <c r="AF18" t="e">
        <f ca="1">_xll.xpGetDataCell(((XPQUERYDOC_0!$A18-3)*64)+(XPQUERYDOC_0!AF$1-0), "XPQUERYDOC_0")</f>
        <v>#NAME?</v>
      </c>
      <c r="AG18" t="e">
        <f ca="1">_xll.xpGetDataCell(((XPQUERYDOC_0!$A18-3)*64)+(XPQUERYDOC_0!AG$1-0), "XPQUERYDOC_0")</f>
        <v>#NAME?</v>
      </c>
      <c r="AH18" t="e">
        <f ca="1">_xll.xpGetDataCell(((XPQUERYDOC_0!$A18-3)*64)+(XPQUERYDOC_0!AH$1-0), "XPQUERYDOC_0")</f>
        <v>#NAME?</v>
      </c>
      <c r="AI18" t="e">
        <f ca="1">_xll.xpGetDataCell(((XPQUERYDOC_0!$A18-3)*64)+(XPQUERYDOC_0!AI$1-0), "XPQUERYDOC_0")</f>
        <v>#NAME?</v>
      </c>
      <c r="AJ18" t="e">
        <f ca="1">_xll.xpGetDataCell(((XPQUERYDOC_0!$A18-3)*64)+(XPQUERYDOC_0!AJ$1-0), "XPQUERYDOC_0")</f>
        <v>#NAME?</v>
      </c>
      <c r="AK18" t="e">
        <f ca="1">_xll.xpGetDataCell(((XPQUERYDOC_0!$A18-3)*64)+(XPQUERYDOC_0!AK$1-0), "XPQUERYDOC_0")</f>
        <v>#NAME?</v>
      </c>
      <c r="AL18" t="e">
        <f ca="1">_xll.xpGetDataCell(((XPQUERYDOC_0!$A18-3)*64)+(XPQUERYDOC_0!AL$1-0), "XPQUERYDOC_0")</f>
        <v>#NAME?</v>
      </c>
      <c r="AM18" t="e">
        <f ca="1">_xll.xpGetDataCell(((XPQUERYDOC_0!$A18-3)*64)+(XPQUERYDOC_0!AM$1-0), "XPQUERYDOC_0")</f>
        <v>#NAME?</v>
      </c>
      <c r="AN18" t="e">
        <f ca="1">_xll.xpGetDataCell(((XPQUERYDOC_0!$A18-3)*64)+(XPQUERYDOC_0!AN$1-0), "XPQUERYDOC_0")</f>
        <v>#NAME?</v>
      </c>
      <c r="AO18" t="e">
        <f ca="1">_xll.xpGetDataCell(((XPQUERYDOC_0!$A18-3)*64)+(XPQUERYDOC_0!AO$1-0), "XPQUERYDOC_0")</f>
        <v>#NAME?</v>
      </c>
      <c r="AP18" t="e">
        <f ca="1">_xll.xpGetDataCell(((XPQUERYDOC_0!$A18-3)*64)+(XPQUERYDOC_0!AP$1-0), "XPQUERYDOC_0")</f>
        <v>#NAME?</v>
      </c>
      <c r="AQ18" t="e">
        <f ca="1">_xll.xpGetDataCell(((XPQUERYDOC_0!$A18-3)*64)+(XPQUERYDOC_0!AQ$1-0), "XPQUERYDOC_0")</f>
        <v>#NAME?</v>
      </c>
      <c r="AR18" t="e">
        <f ca="1">_xll.xpGetDataCell(((XPQUERYDOC_0!$A18-3)*64)+(XPQUERYDOC_0!AR$1-0), "XPQUERYDOC_0")</f>
        <v>#NAME?</v>
      </c>
      <c r="AS18" t="e">
        <f ca="1">_xll.xpGetDataCell(((XPQUERYDOC_0!$A18-3)*64)+(XPQUERYDOC_0!AS$1-0), "XPQUERYDOC_0")</f>
        <v>#NAME?</v>
      </c>
      <c r="AT18" t="e">
        <f ca="1">_xll.xpGetDataCell(((XPQUERYDOC_0!$A18-3)*64)+(XPQUERYDOC_0!AT$1-0), "XPQUERYDOC_0")</f>
        <v>#NAME?</v>
      </c>
      <c r="AU18" t="e">
        <f ca="1">_xll.xpGetDataCell(((XPQUERYDOC_0!$A18-3)*64)+(XPQUERYDOC_0!AU$1-0), "XPQUERYDOC_0")</f>
        <v>#NAME?</v>
      </c>
      <c r="AV18" t="e">
        <f ca="1">_xll.xpGetDataCell(((XPQUERYDOC_0!$A18-3)*64)+(XPQUERYDOC_0!AV$1-0), "XPQUERYDOC_0")</f>
        <v>#NAME?</v>
      </c>
      <c r="AW18" t="e">
        <f ca="1">_xll.xpGetDataCell(((XPQUERYDOC_0!$A18-3)*64)+(XPQUERYDOC_0!AW$1-0), "XPQUERYDOC_0")</f>
        <v>#NAME?</v>
      </c>
      <c r="AX18" t="e">
        <f ca="1">_xll.xpGetDataCell(((XPQUERYDOC_0!$A18-3)*64)+(XPQUERYDOC_0!AX$1-0), "XPQUERYDOC_0")</f>
        <v>#NAME?</v>
      </c>
      <c r="AY18" t="e">
        <f ca="1">_xll.xpGetDataCell(((XPQUERYDOC_0!$A18-3)*64)+(XPQUERYDOC_0!AY$1-0), "XPQUERYDOC_0")</f>
        <v>#NAME?</v>
      </c>
      <c r="AZ18" t="e">
        <f ca="1">_xll.xpGetDataCell(((XPQUERYDOC_0!$A18-3)*64)+(XPQUERYDOC_0!AZ$1-0), "XPQUERYDOC_0")</f>
        <v>#NAME?</v>
      </c>
      <c r="BA18" t="e">
        <f ca="1">_xll.xpGetDataCell(((XPQUERYDOC_0!$A18-3)*64)+(XPQUERYDOC_0!BA$1-0), "XPQUERYDOC_0")</f>
        <v>#NAME?</v>
      </c>
      <c r="BB18" t="e">
        <f ca="1">_xll.xpGetDataCell(((XPQUERYDOC_0!$A18-3)*64)+(XPQUERYDOC_0!BB$1-0), "XPQUERYDOC_0")</f>
        <v>#NAME?</v>
      </c>
      <c r="BC18" t="e">
        <f ca="1">_xll.xpGetDataCell(((XPQUERYDOC_0!$A18-3)*64)+(XPQUERYDOC_0!BC$1-0), "XPQUERYDOC_0")</f>
        <v>#NAME?</v>
      </c>
      <c r="BD18" t="e">
        <f ca="1">_xll.xpGetDataCell(((XPQUERYDOC_0!$A18-3)*64)+(XPQUERYDOC_0!BD$1-0), "XPQUERYDOC_0")</f>
        <v>#NAME?</v>
      </c>
      <c r="BE18" t="e">
        <f ca="1">_xll.xpGetDataCell(((XPQUERYDOC_0!$A18-3)*64)+(XPQUERYDOC_0!BE$1-0), "XPQUERYDOC_0")</f>
        <v>#NAME?</v>
      </c>
      <c r="BF18" t="e">
        <f ca="1">_xll.xpGetDataCell(((XPQUERYDOC_0!$A18-3)*64)+(XPQUERYDOC_0!BF$1-0), "XPQUERYDOC_0")</f>
        <v>#NAME?</v>
      </c>
      <c r="BG18" t="e">
        <f ca="1">_xll.xpGetDataCell(((XPQUERYDOC_0!$A18-3)*64)+(XPQUERYDOC_0!BG$1-0), "XPQUERYDOC_0")</f>
        <v>#NAME?</v>
      </c>
      <c r="BH18" t="e">
        <f ca="1">_xll.xpGetDataCell(((XPQUERYDOC_0!$A18-3)*64)+(XPQUERYDOC_0!BH$1-0), "XPQUERYDOC_0")</f>
        <v>#NAME?</v>
      </c>
      <c r="BI18" t="e">
        <f ca="1">_xll.xpGetDataCell(((XPQUERYDOC_0!$A18-3)*64)+(XPQUERYDOC_0!BI$1-0), "XPQUERYDOC_0")</f>
        <v>#NAME?</v>
      </c>
      <c r="BJ18" t="e">
        <f ca="1">_xll.xpGetDataCell(((XPQUERYDOC_0!$A18-3)*64)+(XPQUERYDOC_0!BJ$1-0), "XPQUERYDOC_0")</f>
        <v>#NAME?</v>
      </c>
      <c r="BK18" t="e">
        <f ca="1">_xll.xpGetDataCell(((XPQUERYDOC_0!$A18-3)*64)+(XPQUERYDOC_0!BK$1-0), "XPQUERYDOC_0")</f>
        <v>#NAME?</v>
      </c>
      <c r="BL18" t="e">
        <f ca="1">_xll.xpGetDataCell(((XPQUERYDOC_0!$A18-3)*64)+(XPQUERYDOC_0!BL$1-0), "XPQUERYDOC_0")</f>
        <v>#NAME?</v>
      </c>
      <c r="BM18" t="e">
        <f ca="1">_xll.xpGetDataCell(((XPQUERYDOC_0!$A18-3)*64)+(XPQUERYDOC_0!BM$1-0), "XPQUERYDOC_0")</f>
        <v>#NAME?</v>
      </c>
    </row>
    <row r="19" spans="1:65">
      <c r="A19" t="e">
        <f ca="1">_xll.xpGetDimLabel(2, 14, "XPQUERYDOC_0")</f>
        <v>#NAME?</v>
      </c>
      <c r="B19" t="e">
        <f ca="1">_xll.xpGetDataCell(((XPQUERYDOC_0!$A19-3)*64)+(XPQUERYDOC_0!B$1-0), "XPQUERYDOC_0")</f>
        <v>#NAME?</v>
      </c>
      <c r="C19" t="e">
        <f ca="1">_xll.xpGetDataCell(((XPQUERYDOC_0!$A19-3)*64)+(XPQUERYDOC_0!C$1-0), "XPQUERYDOC_0")</f>
        <v>#NAME?</v>
      </c>
      <c r="D19" t="e">
        <f ca="1">_xll.xpGetDataCell(((XPQUERYDOC_0!$A19-3)*64)+(XPQUERYDOC_0!D$1-0), "XPQUERYDOC_0")</f>
        <v>#NAME?</v>
      </c>
      <c r="E19" t="e">
        <f ca="1">_xll.xpGetDataCell(((XPQUERYDOC_0!$A19-3)*64)+(XPQUERYDOC_0!E$1-0), "XPQUERYDOC_0")</f>
        <v>#NAME?</v>
      </c>
      <c r="F19" t="e">
        <f ca="1">_xll.xpGetDataCell(((XPQUERYDOC_0!$A19-3)*64)+(XPQUERYDOC_0!F$1-0), "XPQUERYDOC_0")</f>
        <v>#NAME?</v>
      </c>
      <c r="G19" t="e">
        <f ca="1">_xll.xpGetDataCell(((XPQUERYDOC_0!$A19-3)*64)+(XPQUERYDOC_0!G$1-0), "XPQUERYDOC_0")</f>
        <v>#NAME?</v>
      </c>
      <c r="H19" t="e">
        <f ca="1">_xll.xpGetDataCell(((XPQUERYDOC_0!$A19-3)*64)+(XPQUERYDOC_0!H$1-0), "XPQUERYDOC_0")</f>
        <v>#NAME?</v>
      </c>
      <c r="I19" t="e">
        <f ca="1">_xll.xpGetDataCell(((XPQUERYDOC_0!$A19-3)*64)+(XPQUERYDOC_0!I$1-0), "XPQUERYDOC_0")</f>
        <v>#NAME?</v>
      </c>
      <c r="J19" t="e">
        <f ca="1">_xll.xpGetDataCell(((XPQUERYDOC_0!$A19-3)*64)+(XPQUERYDOC_0!J$1-0), "XPQUERYDOC_0")</f>
        <v>#NAME?</v>
      </c>
      <c r="K19" t="e">
        <f ca="1">_xll.xpGetDataCell(((XPQUERYDOC_0!$A19-3)*64)+(XPQUERYDOC_0!K$1-0), "XPQUERYDOC_0")</f>
        <v>#NAME?</v>
      </c>
      <c r="L19" t="e">
        <f ca="1">_xll.xpGetDataCell(((XPQUERYDOC_0!$A19-3)*64)+(XPQUERYDOC_0!L$1-0), "XPQUERYDOC_0")</f>
        <v>#NAME?</v>
      </c>
      <c r="M19" t="e">
        <f ca="1">_xll.xpGetDataCell(((XPQUERYDOC_0!$A19-3)*64)+(XPQUERYDOC_0!M$1-0), "XPQUERYDOC_0")</f>
        <v>#NAME?</v>
      </c>
      <c r="N19" t="e">
        <f ca="1">_xll.xpGetDataCell(((XPQUERYDOC_0!$A19-3)*64)+(XPQUERYDOC_0!N$1-0), "XPQUERYDOC_0")</f>
        <v>#NAME?</v>
      </c>
      <c r="O19" t="e">
        <f ca="1">_xll.xpGetDataCell(((XPQUERYDOC_0!$A19-3)*64)+(XPQUERYDOC_0!O$1-0), "XPQUERYDOC_0")</f>
        <v>#NAME?</v>
      </c>
      <c r="P19" t="e">
        <f ca="1">_xll.xpGetDataCell(((XPQUERYDOC_0!$A19-3)*64)+(XPQUERYDOC_0!P$1-0), "XPQUERYDOC_0")</f>
        <v>#NAME?</v>
      </c>
      <c r="Q19" t="e">
        <f ca="1">_xll.xpGetDataCell(((XPQUERYDOC_0!$A19-3)*64)+(XPQUERYDOC_0!Q$1-0), "XPQUERYDOC_0")</f>
        <v>#NAME?</v>
      </c>
      <c r="R19" t="e">
        <f ca="1">_xll.xpGetDataCell(((XPQUERYDOC_0!$A19-3)*64)+(XPQUERYDOC_0!R$1-0), "XPQUERYDOC_0")</f>
        <v>#NAME?</v>
      </c>
      <c r="S19" t="e">
        <f ca="1">_xll.xpGetDataCell(((XPQUERYDOC_0!$A19-3)*64)+(XPQUERYDOC_0!S$1-0), "XPQUERYDOC_0")</f>
        <v>#NAME?</v>
      </c>
      <c r="T19" t="e">
        <f ca="1">_xll.xpGetDataCell(((XPQUERYDOC_0!$A19-3)*64)+(XPQUERYDOC_0!T$1-0), "XPQUERYDOC_0")</f>
        <v>#NAME?</v>
      </c>
      <c r="U19" t="e">
        <f ca="1">_xll.xpGetDataCell(((XPQUERYDOC_0!$A19-3)*64)+(XPQUERYDOC_0!U$1-0), "XPQUERYDOC_0")</f>
        <v>#NAME?</v>
      </c>
      <c r="V19" t="e">
        <f ca="1">_xll.xpGetDataCell(((XPQUERYDOC_0!$A19-3)*64)+(XPQUERYDOC_0!V$1-0), "XPQUERYDOC_0")</f>
        <v>#NAME?</v>
      </c>
      <c r="W19" t="e">
        <f ca="1">_xll.xpGetDataCell(((XPQUERYDOC_0!$A19-3)*64)+(XPQUERYDOC_0!W$1-0), "XPQUERYDOC_0")</f>
        <v>#NAME?</v>
      </c>
      <c r="X19" t="e">
        <f ca="1">_xll.xpGetDataCell(((XPQUERYDOC_0!$A19-3)*64)+(XPQUERYDOC_0!X$1-0), "XPQUERYDOC_0")</f>
        <v>#NAME?</v>
      </c>
      <c r="Y19" t="e">
        <f ca="1">_xll.xpGetDataCell(((XPQUERYDOC_0!$A19-3)*64)+(XPQUERYDOC_0!Y$1-0), "XPQUERYDOC_0")</f>
        <v>#NAME?</v>
      </c>
      <c r="Z19" t="e">
        <f ca="1">_xll.xpGetDataCell(((XPQUERYDOC_0!$A19-3)*64)+(XPQUERYDOC_0!Z$1-0), "XPQUERYDOC_0")</f>
        <v>#NAME?</v>
      </c>
      <c r="AA19" t="e">
        <f ca="1">_xll.xpGetDataCell(((XPQUERYDOC_0!$A19-3)*64)+(XPQUERYDOC_0!AA$1-0), "XPQUERYDOC_0")</f>
        <v>#NAME?</v>
      </c>
      <c r="AB19" t="e">
        <f ca="1">_xll.xpGetDataCell(((XPQUERYDOC_0!$A19-3)*64)+(XPQUERYDOC_0!AB$1-0), "XPQUERYDOC_0")</f>
        <v>#NAME?</v>
      </c>
      <c r="AC19" t="e">
        <f ca="1">_xll.xpGetDataCell(((XPQUERYDOC_0!$A19-3)*64)+(XPQUERYDOC_0!AC$1-0), "XPQUERYDOC_0")</f>
        <v>#NAME?</v>
      </c>
      <c r="AD19" t="e">
        <f ca="1">_xll.xpGetDataCell(((XPQUERYDOC_0!$A19-3)*64)+(XPQUERYDOC_0!AD$1-0), "XPQUERYDOC_0")</f>
        <v>#NAME?</v>
      </c>
      <c r="AE19" t="e">
        <f ca="1">_xll.xpGetDataCell(((XPQUERYDOC_0!$A19-3)*64)+(XPQUERYDOC_0!AE$1-0), "XPQUERYDOC_0")</f>
        <v>#NAME?</v>
      </c>
      <c r="AF19" t="e">
        <f ca="1">_xll.xpGetDataCell(((XPQUERYDOC_0!$A19-3)*64)+(XPQUERYDOC_0!AF$1-0), "XPQUERYDOC_0")</f>
        <v>#NAME?</v>
      </c>
      <c r="AG19" t="e">
        <f ca="1">_xll.xpGetDataCell(((XPQUERYDOC_0!$A19-3)*64)+(XPQUERYDOC_0!AG$1-0), "XPQUERYDOC_0")</f>
        <v>#NAME?</v>
      </c>
      <c r="AH19" t="e">
        <f ca="1">_xll.xpGetDataCell(((XPQUERYDOC_0!$A19-3)*64)+(XPQUERYDOC_0!AH$1-0), "XPQUERYDOC_0")</f>
        <v>#NAME?</v>
      </c>
      <c r="AI19" t="e">
        <f ca="1">_xll.xpGetDataCell(((XPQUERYDOC_0!$A19-3)*64)+(XPQUERYDOC_0!AI$1-0), "XPQUERYDOC_0")</f>
        <v>#NAME?</v>
      </c>
      <c r="AJ19" t="e">
        <f ca="1">_xll.xpGetDataCell(((XPQUERYDOC_0!$A19-3)*64)+(XPQUERYDOC_0!AJ$1-0), "XPQUERYDOC_0")</f>
        <v>#NAME?</v>
      </c>
      <c r="AK19" t="e">
        <f ca="1">_xll.xpGetDataCell(((XPQUERYDOC_0!$A19-3)*64)+(XPQUERYDOC_0!AK$1-0), "XPQUERYDOC_0")</f>
        <v>#NAME?</v>
      </c>
      <c r="AL19" t="e">
        <f ca="1">_xll.xpGetDataCell(((XPQUERYDOC_0!$A19-3)*64)+(XPQUERYDOC_0!AL$1-0), "XPQUERYDOC_0")</f>
        <v>#NAME?</v>
      </c>
      <c r="AM19" t="e">
        <f ca="1">_xll.xpGetDataCell(((XPQUERYDOC_0!$A19-3)*64)+(XPQUERYDOC_0!AM$1-0), "XPQUERYDOC_0")</f>
        <v>#NAME?</v>
      </c>
      <c r="AN19" t="e">
        <f ca="1">_xll.xpGetDataCell(((XPQUERYDOC_0!$A19-3)*64)+(XPQUERYDOC_0!AN$1-0), "XPQUERYDOC_0")</f>
        <v>#NAME?</v>
      </c>
      <c r="AO19" t="e">
        <f ca="1">_xll.xpGetDataCell(((XPQUERYDOC_0!$A19-3)*64)+(XPQUERYDOC_0!AO$1-0), "XPQUERYDOC_0")</f>
        <v>#NAME?</v>
      </c>
      <c r="AP19" t="e">
        <f ca="1">_xll.xpGetDataCell(((XPQUERYDOC_0!$A19-3)*64)+(XPQUERYDOC_0!AP$1-0), "XPQUERYDOC_0")</f>
        <v>#NAME?</v>
      </c>
      <c r="AQ19" t="e">
        <f ca="1">_xll.xpGetDataCell(((XPQUERYDOC_0!$A19-3)*64)+(XPQUERYDOC_0!AQ$1-0), "XPQUERYDOC_0")</f>
        <v>#NAME?</v>
      </c>
      <c r="AR19" t="e">
        <f ca="1">_xll.xpGetDataCell(((XPQUERYDOC_0!$A19-3)*64)+(XPQUERYDOC_0!AR$1-0), "XPQUERYDOC_0")</f>
        <v>#NAME?</v>
      </c>
      <c r="AS19" t="e">
        <f ca="1">_xll.xpGetDataCell(((XPQUERYDOC_0!$A19-3)*64)+(XPQUERYDOC_0!AS$1-0), "XPQUERYDOC_0")</f>
        <v>#NAME?</v>
      </c>
      <c r="AT19" t="e">
        <f ca="1">_xll.xpGetDataCell(((XPQUERYDOC_0!$A19-3)*64)+(XPQUERYDOC_0!AT$1-0), "XPQUERYDOC_0")</f>
        <v>#NAME?</v>
      </c>
      <c r="AU19" t="e">
        <f ca="1">_xll.xpGetDataCell(((XPQUERYDOC_0!$A19-3)*64)+(XPQUERYDOC_0!AU$1-0), "XPQUERYDOC_0")</f>
        <v>#NAME?</v>
      </c>
      <c r="AV19" t="e">
        <f ca="1">_xll.xpGetDataCell(((XPQUERYDOC_0!$A19-3)*64)+(XPQUERYDOC_0!AV$1-0), "XPQUERYDOC_0")</f>
        <v>#NAME?</v>
      </c>
      <c r="AW19" t="e">
        <f ca="1">_xll.xpGetDataCell(((XPQUERYDOC_0!$A19-3)*64)+(XPQUERYDOC_0!AW$1-0), "XPQUERYDOC_0")</f>
        <v>#NAME?</v>
      </c>
      <c r="AX19" t="e">
        <f ca="1">_xll.xpGetDataCell(((XPQUERYDOC_0!$A19-3)*64)+(XPQUERYDOC_0!AX$1-0), "XPQUERYDOC_0")</f>
        <v>#NAME?</v>
      </c>
      <c r="AY19" t="e">
        <f ca="1">_xll.xpGetDataCell(((XPQUERYDOC_0!$A19-3)*64)+(XPQUERYDOC_0!AY$1-0), "XPQUERYDOC_0")</f>
        <v>#NAME?</v>
      </c>
      <c r="AZ19" t="e">
        <f ca="1">_xll.xpGetDataCell(((XPQUERYDOC_0!$A19-3)*64)+(XPQUERYDOC_0!AZ$1-0), "XPQUERYDOC_0")</f>
        <v>#NAME?</v>
      </c>
      <c r="BA19" t="e">
        <f ca="1">_xll.xpGetDataCell(((XPQUERYDOC_0!$A19-3)*64)+(XPQUERYDOC_0!BA$1-0), "XPQUERYDOC_0")</f>
        <v>#NAME?</v>
      </c>
      <c r="BB19" t="e">
        <f ca="1">_xll.xpGetDataCell(((XPQUERYDOC_0!$A19-3)*64)+(XPQUERYDOC_0!BB$1-0), "XPQUERYDOC_0")</f>
        <v>#NAME?</v>
      </c>
      <c r="BC19" t="e">
        <f ca="1">_xll.xpGetDataCell(((XPQUERYDOC_0!$A19-3)*64)+(XPQUERYDOC_0!BC$1-0), "XPQUERYDOC_0")</f>
        <v>#NAME?</v>
      </c>
      <c r="BD19" t="e">
        <f ca="1">_xll.xpGetDataCell(((XPQUERYDOC_0!$A19-3)*64)+(XPQUERYDOC_0!BD$1-0), "XPQUERYDOC_0")</f>
        <v>#NAME?</v>
      </c>
      <c r="BE19" t="e">
        <f ca="1">_xll.xpGetDataCell(((XPQUERYDOC_0!$A19-3)*64)+(XPQUERYDOC_0!BE$1-0), "XPQUERYDOC_0")</f>
        <v>#NAME?</v>
      </c>
      <c r="BF19" t="e">
        <f ca="1">_xll.xpGetDataCell(((XPQUERYDOC_0!$A19-3)*64)+(XPQUERYDOC_0!BF$1-0), "XPQUERYDOC_0")</f>
        <v>#NAME?</v>
      </c>
      <c r="BG19" t="e">
        <f ca="1">_xll.xpGetDataCell(((XPQUERYDOC_0!$A19-3)*64)+(XPQUERYDOC_0!BG$1-0), "XPQUERYDOC_0")</f>
        <v>#NAME?</v>
      </c>
      <c r="BH19" t="e">
        <f ca="1">_xll.xpGetDataCell(((XPQUERYDOC_0!$A19-3)*64)+(XPQUERYDOC_0!BH$1-0), "XPQUERYDOC_0")</f>
        <v>#NAME?</v>
      </c>
      <c r="BI19" t="e">
        <f ca="1">_xll.xpGetDataCell(((XPQUERYDOC_0!$A19-3)*64)+(XPQUERYDOC_0!BI$1-0), "XPQUERYDOC_0")</f>
        <v>#NAME?</v>
      </c>
      <c r="BJ19" t="e">
        <f ca="1">_xll.xpGetDataCell(((XPQUERYDOC_0!$A19-3)*64)+(XPQUERYDOC_0!BJ$1-0), "XPQUERYDOC_0")</f>
        <v>#NAME?</v>
      </c>
      <c r="BK19" t="e">
        <f ca="1">_xll.xpGetDataCell(((XPQUERYDOC_0!$A19-3)*64)+(XPQUERYDOC_0!BK$1-0), "XPQUERYDOC_0")</f>
        <v>#NAME?</v>
      </c>
      <c r="BL19" t="e">
        <f ca="1">_xll.xpGetDataCell(((XPQUERYDOC_0!$A19-3)*64)+(XPQUERYDOC_0!BL$1-0), "XPQUERYDOC_0")</f>
        <v>#NAME?</v>
      </c>
      <c r="BM19" t="e">
        <f ca="1">_xll.xpGetDataCell(((XPQUERYDOC_0!$A19-3)*64)+(XPQUERYDOC_0!BM$1-0), "XPQUERYDOC_0")</f>
        <v>#NAME?</v>
      </c>
    </row>
    <row r="20" spans="1:65">
      <c r="A20" t="e">
        <f ca="1">_xll.xpGetDimLabel(2, 15, "XPQUERYDOC_0")</f>
        <v>#NAME?</v>
      </c>
      <c r="B20" t="e">
        <f ca="1">_xll.xpGetDataCell(((XPQUERYDOC_0!$A20-3)*64)+(XPQUERYDOC_0!B$1-0), "XPQUERYDOC_0")</f>
        <v>#NAME?</v>
      </c>
      <c r="C20" t="e">
        <f ca="1">_xll.xpGetDataCell(((XPQUERYDOC_0!$A20-3)*64)+(XPQUERYDOC_0!C$1-0), "XPQUERYDOC_0")</f>
        <v>#NAME?</v>
      </c>
      <c r="D20" t="e">
        <f ca="1">_xll.xpGetDataCell(((XPQUERYDOC_0!$A20-3)*64)+(XPQUERYDOC_0!D$1-0), "XPQUERYDOC_0")</f>
        <v>#NAME?</v>
      </c>
      <c r="E20" t="e">
        <f ca="1">_xll.xpGetDataCell(((XPQUERYDOC_0!$A20-3)*64)+(XPQUERYDOC_0!E$1-0), "XPQUERYDOC_0")</f>
        <v>#NAME?</v>
      </c>
      <c r="F20" t="e">
        <f ca="1">_xll.xpGetDataCell(((XPQUERYDOC_0!$A20-3)*64)+(XPQUERYDOC_0!F$1-0), "XPQUERYDOC_0")</f>
        <v>#NAME?</v>
      </c>
      <c r="G20" t="e">
        <f ca="1">_xll.xpGetDataCell(((XPQUERYDOC_0!$A20-3)*64)+(XPQUERYDOC_0!G$1-0), "XPQUERYDOC_0")</f>
        <v>#NAME?</v>
      </c>
      <c r="H20" t="e">
        <f ca="1">_xll.xpGetDataCell(((XPQUERYDOC_0!$A20-3)*64)+(XPQUERYDOC_0!H$1-0), "XPQUERYDOC_0")</f>
        <v>#NAME?</v>
      </c>
      <c r="I20" t="e">
        <f ca="1">_xll.xpGetDataCell(((XPQUERYDOC_0!$A20-3)*64)+(XPQUERYDOC_0!I$1-0), "XPQUERYDOC_0")</f>
        <v>#NAME?</v>
      </c>
      <c r="J20" t="e">
        <f ca="1">_xll.xpGetDataCell(((XPQUERYDOC_0!$A20-3)*64)+(XPQUERYDOC_0!J$1-0), "XPQUERYDOC_0")</f>
        <v>#NAME?</v>
      </c>
      <c r="K20" t="e">
        <f ca="1">_xll.xpGetDataCell(((XPQUERYDOC_0!$A20-3)*64)+(XPQUERYDOC_0!K$1-0), "XPQUERYDOC_0")</f>
        <v>#NAME?</v>
      </c>
      <c r="L20" t="e">
        <f ca="1">_xll.xpGetDataCell(((XPQUERYDOC_0!$A20-3)*64)+(XPQUERYDOC_0!L$1-0), "XPQUERYDOC_0")</f>
        <v>#NAME?</v>
      </c>
      <c r="M20" t="e">
        <f ca="1">_xll.xpGetDataCell(((XPQUERYDOC_0!$A20-3)*64)+(XPQUERYDOC_0!M$1-0), "XPQUERYDOC_0")</f>
        <v>#NAME?</v>
      </c>
      <c r="N20" t="e">
        <f ca="1">_xll.xpGetDataCell(((XPQUERYDOC_0!$A20-3)*64)+(XPQUERYDOC_0!N$1-0), "XPQUERYDOC_0")</f>
        <v>#NAME?</v>
      </c>
      <c r="O20" t="e">
        <f ca="1">_xll.xpGetDataCell(((XPQUERYDOC_0!$A20-3)*64)+(XPQUERYDOC_0!O$1-0), "XPQUERYDOC_0")</f>
        <v>#NAME?</v>
      </c>
      <c r="P20" t="e">
        <f ca="1">_xll.xpGetDataCell(((XPQUERYDOC_0!$A20-3)*64)+(XPQUERYDOC_0!P$1-0), "XPQUERYDOC_0")</f>
        <v>#NAME?</v>
      </c>
      <c r="Q20" t="e">
        <f ca="1">_xll.xpGetDataCell(((XPQUERYDOC_0!$A20-3)*64)+(XPQUERYDOC_0!Q$1-0), "XPQUERYDOC_0")</f>
        <v>#NAME?</v>
      </c>
      <c r="R20" t="e">
        <f ca="1">_xll.xpGetDataCell(((XPQUERYDOC_0!$A20-3)*64)+(XPQUERYDOC_0!R$1-0), "XPQUERYDOC_0")</f>
        <v>#NAME?</v>
      </c>
      <c r="S20" t="e">
        <f ca="1">_xll.xpGetDataCell(((XPQUERYDOC_0!$A20-3)*64)+(XPQUERYDOC_0!S$1-0), "XPQUERYDOC_0")</f>
        <v>#NAME?</v>
      </c>
      <c r="T20" t="e">
        <f ca="1">_xll.xpGetDataCell(((XPQUERYDOC_0!$A20-3)*64)+(XPQUERYDOC_0!T$1-0), "XPQUERYDOC_0")</f>
        <v>#NAME?</v>
      </c>
      <c r="U20" t="e">
        <f ca="1">_xll.xpGetDataCell(((XPQUERYDOC_0!$A20-3)*64)+(XPQUERYDOC_0!U$1-0), "XPQUERYDOC_0")</f>
        <v>#NAME?</v>
      </c>
      <c r="V20" t="e">
        <f ca="1">_xll.xpGetDataCell(((XPQUERYDOC_0!$A20-3)*64)+(XPQUERYDOC_0!V$1-0), "XPQUERYDOC_0")</f>
        <v>#NAME?</v>
      </c>
      <c r="W20" t="e">
        <f ca="1">_xll.xpGetDataCell(((XPQUERYDOC_0!$A20-3)*64)+(XPQUERYDOC_0!W$1-0), "XPQUERYDOC_0")</f>
        <v>#NAME?</v>
      </c>
      <c r="X20" t="e">
        <f ca="1">_xll.xpGetDataCell(((XPQUERYDOC_0!$A20-3)*64)+(XPQUERYDOC_0!X$1-0), "XPQUERYDOC_0")</f>
        <v>#NAME?</v>
      </c>
      <c r="Y20" t="e">
        <f ca="1">_xll.xpGetDataCell(((XPQUERYDOC_0!$A20-3)*64)+(XPQUERYDOC_0!Y$1-0), "XPQUERYDOC_0")</f>
        <v>#NAME?</v>
      </c>
      <c r="Z20" t="e">
        <f ca="1">_xll.xpGetDataCell(((XPQUERYDOC_0!$A20-3)*64)+(XPQUERYDOC_0!Z$1-0), "XPQUERYDOC_0")</f>
        <v>#NAME?</v>
      </c>
      <c r="AA20" t="e">
        <f ca="1">_xll.xpGetDataCell(((XPQUERYDOC_0!$A20-3)*64)+(XPQUERYDOC_0!AA$1-0), "XPQUERYDOC_0")</f>
        <v>#NAME?</v>
      </c>
      <c r="AB20" t="e">
        <f ca="1">_xll.xpGetDataCell(((XPQUERYDOC_0!$A20-3)*64)+(XPQUERYDOC_0!AB$1-0), "XPQUERYDOC_0")</f>
        <v>#NAME?</v>
      </c>
      <c r="AC20" t="e">
        <f ca="1">_xll.xpGetDataCell(((XPQUERYDOC_0!$A20-3)*64)+(XPQUERYDOC_0!AC$1-0), "XPQUERYDOC_0")</f>
        <v>#NAME?</v>
      </c>
      <c r="AD20" t="e">
        <f ca="1">_xll.xpGetDataCell(((XPQUERYDOC_0!$A20-3)*64)+(XPQUERYDOC_0!AD$1-0), "XPQUERYDOC_0")</f>
        <v>#NAME?</v>
      </c>
      <c r="AE20" t="e">
        <f ca="1">_xll.xpGetDataCell(((XPQUERYDOC_0!$A20-3)*64)+(XPQUERYDOC_0!AE$1-0), "XPQUERYDOC_0")</f>
        <v>#NAME?</v>
      </c>
      <c r="AF20" t="e">
        <f ca="1">_xll.xpGetDataCell(((XPQUERYDOC_0!$A20-3)*64)+(XPQUERYDOC_0!AF$1-0), "XPQUERYDOC_0")</f>
        <v>#NAME?</v>
      </c>
      <c r="AG20" t="e">
        <f ca="1">_xll.xpGetDataCell(((XPQUERYDOC_0!$A20-3)*64)+(XPQUERYDOC_0!AG$1-0), "XPQUERYDOC_0")</f>
        <v>#NAME?</v>
      </c>
      <c r="AH20" t="e">
        <f ca="1">_xll.xpGetDataCell(((XPQUERYDOC_0!$A20-3)*64)+(XPQUERYDOC_0!AH$1-0), "XPQUERYDOC_0")</f>
        <v>#NAME?</v>
      </c>
      <c r="AI20" t="e">
        <f ca="1">_xll.xpGetDataCell(((XPQUERYDOC_0!$A20-3)*64)+(XPQUERYDOC_0!AI$1-0), "XPQUERYDOC_0")</f>
        <v>#NAME?</v>
      </c>
      <c r="AJ20" t="e">
        <f ca="1">_xll.xpGetDataCell(((XPQUERYDOC_0!$A20-3)*64)+(XPQUERYDOC_0!AJ$1-0), "XPQUERYDOC_0")</f>
        <v>#NAME?</v>
      </c>
      <c r="AK20" t="e">
        <f ca="1">_xll.xpGetDataCell(((XPQUERYDOC_0!$A20-3)*64)+(XPQUERYDOC_0!AK$1-0), "XPQUERYDOC_0")</f>
        <v>#NAME?</v>
      </c>
      <c r="AL20" t="e">
        <f ca="1">_xll.xpGetDataCell(((XPQUERYDOC_0!$A20-3)*64)+(XPQUERYDOC_0!AL$1-0), "XPQUERYDOC_0")</f>
        <v>#NAME?</v>
      </c>
      <c r="AM20" t="e">
        <f ca="1">_xll.xpGetDataCell(((XPQUERYDOC_0!$A20-3)*64)+(XPQUERYDOC_0!AM$1-0), "XPQUERYDOC_0")</f>
        <v>#NAME?</v>
      </c>
      <c r="AN20" t="e">
        <f ca="1">_xll.xpGetDataCell(((XPQUERYDOC_0!$A20-3)*64)+(XPQUERYDOC_0!AN$1-0), "XPQUERYDOC_0")</f>
        <v>#NAME?</v>
      </c>
      <c r="AO20" t="e">
        <f ca="1">_xll.xpGetDataCell(((XPQUERYDOC_0!$A20-3)*64)+(XPQUERYDOC_0!AO$1-0), "XPQUERYDOC_0")</f>
        <v>#NAME?</v>
      </c>
      <c r="AP20" t="e">
        <f ca="1">_xll.xpGetDataCell(((XPQUERYDOC_0!$A20-3)*64)+(XPQUERYDOC_0!AP$1-0), "XPQUERYDOC_0")</f>
        <v>#NAME?</v>
      </c>
      <c r="AQ20" t="e">
        <f ca="1">_xll.xpGetDataCell(((XPQUERYDOC_0!$A20-3)*64)+(XPQUERYDOC_0!AQ$1-0), "XPQUERYDOC_0")</f>
        <v>#NAME?</v>
      </c>
      <c r="AR20" t="e">
        <f ca="1">_xll.xpGetDataCell(((XPQUERYDOC_0!$A20-3)*64)+(XPQUERYDOC_0!AR$1-0), "XPQUERYDOC_0")</f>
        <v>#NAME?</v>
      </c>
      <c r="AS20" t="e">
        <f ca="1">_xll.xpGetDataCell(((XPQUERYDOC_0!$A20-3)*64)+(XPQUERYDOC_0!AS$1-0), "XPQUERYDOC_0")</f>
        <v>#NAME?</v>
      </c>
      <c r="AT20" t="e">
        <f ca="1">_xll.xpGetDataCell(((XPQUERYDOC_0!$A20-3)*64)+(XPQUERYDOC_0!AT$1-0), "XPQUERYDOC_0")</f>
        <v>#NAME?</v>
      </c>
      <c r="AU20" t="e">
        <f ca="1">_xll.xpGetDataCell(((XPQUERYDOC_0!$A20-3)*64)+(XPQUERYDOC_0!AU$1-0), "XPQUERYDOC_0")</f>
        <v>#NAME?</v>
      </c>
      <c r="AV20" t="e">
        <f ca="1">_xll.xpGetDataCell(((XPQUERYDOC_0!$A20-3)*64)+(XPQUERYDOC_0!AV$1-0), "XPQUERYDOC_0")</f>
        <v>#NAME?</v>
      </c>
      <c r="AW20" t="e">
        <f ca="1">_xll.xpGetDataCell(((XPQUERYDOC_0!$A20-3)*64)+(XPQUERYDOC_0!AW$1-0), "XPQUERYDOC_0")</f>
        <v>#NAME?</v>
      </c>
      <c r="AX20" t="e">
        <f ca="1">_xll.xpGetDataCell(((XPQUERYDOC_0!$A20-3)*64)+(XPQUERYDOC_0!AX$1-0), "XPQUERYDOC_0")</f>
        <v>#NAME?</v>
      </c>
      <c r="AY20" t="e">
        <f ca="1">_xll.xpGetDataCell(((XPQUERYDOC_0!$A20-3)*64)+(XPQUERYDOC_0!AY$1-0), "XPQUERYDOC_0")</f>
        <v>#NAME?</v>
      </c>
      <c r="AZ20" t="e">
        <f ca="1">_xll.xpGetDataCell(((XPQUERYDOC_0!$A20-3)*64)+(XPQUERYDOC_0!AZ$1-0), "XPQUERYDOC_0")</f>
        <v>#NAME?</v>
      </c>
      <c r="BA20" t="e">
        <f ca="1">_xll.xpGetDataCell(((XPQUERYDOC_0!$A20-3)*64)+(XPQUERYDOC_0!BA$1-0), "XPQUERYDOC_0")</f>
        <v>#NAME?</v>
      </c>
      <c r="BB20" t="e">
        <f ca="1">_xll.xpGetDataCell(((XPQUERYDOC_0!$A20-3)*64)+(XPQUERYDOC_0!BB$1-0), "XPQUERYDOC_0")</f>
        <v>#NAME?</v>
      </c>
      <c r="BC20" t="e">
        <f ca="1">_xll.xpGetDataCell(((XPQUERYDOC_0!$A20-3)*64)+(XPQUERYDOC_0!BC$1-0), "XPQUERYDOC_0")</f>
        <v>#NAME?</v>
      </c>
      <c r="BD20" t="e">
        <f ca="1">_xll.xpGetDataCell(((XPQUERYDOC_0!$A20-3)*64)+(XPQUERYDOC_0!BD$1-0), "XPQUERYDOC_0")</f>
        <v>#NAME?</v>
      </c>
      <c r="BE20" t="e">
        <f ca="1">_xll.xpGetDataCell(((XPQUERYDOC_0!$A20-3)*64)+(XPQUERYDOC_0!BE$1-0), "XPQUERYDOC_0")</f>
        <v>#NAME?</v>
      </c>
      <c r="BF20" t="e">
        <f ca="1">_xll.xpGetDataCell(((XPQUERYDOC_0!$A20-3)*64)+(XPQUERYDOC_0!BF$1-0), "XPQUERYDOC_0")</f>
        <v>#NAME?</v>
      </c>
      <c r="BG20" t="e">
        <f ca="1">_xll.xpGetDataCell(((XPQUERYDOC_0!$A20-3)*64)+(XPQUERYDOC_0!BG$1-0), "XPQUERYDOC_0")</f>
        <v>#NAME?</v>
      </c>
      <c r="BH20" t="e">
        <f ca="1">_xll.xpGetDataCell(((XPQUERYDOC_0!$A20-3)*64)+(XPQUERYDOC_0!BH$1-0), "XPQUERYDOC_0")</f>
        <v>#NAME?</v>
      </c>
      <c r="BI20" t="e">
        <f ca="1">_xll.xpGetDataCell(((XPQUERYDOC_0!$A20-3)*64)+(XPQUERYDOC_0!BI$1-0), "XPQUERYDOC_0")</f>
        <v>#NAME?</v>
      </c>
      <c r="BJ20" t="e">
        <f ca="1">_xll.xpGetDataCell(((XPQUERYDOC_0!$A20-3)*64)+(XPQUERYDOC_0!BJ$1-0), "XPQUERYDOC_0")</f>
        <v>#NAME?</v>
      </c>
      <c r="BK20" t="e">
        <f ca="1">_xll.xpGetDataCell(((XPQUERYDOC_0!$A20-3)*64)+(XPQUERYDOC_0!BK$1-0), "XPQUERYDOC_0")</f>
        <v>#NAME?</v>
      </c>
      <c r="BL20" t="e">
        <f ca="1">_xll.xpGetDataCell(((XPQUERYDOC_0!$A20-3)*64)+(XPQUERYDOC_0!BL$1-0), "XPQUERYDOC_0")</f>
        <v>#NAME?</v>
      </c>
      <c r="BM20" t="e">
        <f ca="1">_xll.xpGetDataCell(((XPQUERYDOC_0!$A20-3)*64)+(XPQUERYDOC_0!BM$1-0), "XPQUERYDOC_0")</f>
        <v>#NAME?</v>
      </c>
    </row>
    <row r="21" spans="1:65">
      <c r="A21" t="e">
        <f ca="1">_xll.xpGetDimLabel(2, 16, "XPQUERYDOC_0")</f>
        <v>#NAME?</v>
      </c>
      <c r="B21" t="e">
        <f ca="1">_xll.xpGetDataCell(((XPQUERYDOC_0!$A21-3)*64)+(XPQUERYDOC_0!B$1-0), "XPQUERYDOC_0")</f>
        <v>#NAME?</v>
      </c>
      <c r="C21" t="e">
        <f ca="1">_xll.xpGetDataCell(((XPQUERYDOC_0!$A21-3)*64)+(XPQUERYDOC_0!C$1-0), "XPQUERYDOC_0")</f>
        <v>#NAME?</v>
      </c>
      <c r="D21" t="e">
        <f ca="1">_xll.xpGetDataCell(((XPQUERYDOC_0!$A21-3)*64)+(XPQUERYDOC_0!D$1-0), "XPQUERYDOC_0")</f>
        <v>#NAME?</v>
      </c>
      <c r="E21" t="e">
        <f ca="1">_xll.xpGetDataCell(((XPQUERYDOC_0!$A21-3)*64)+(XPQUERYDOC_0!E$1-0), "XPQUERYDOC_0")</f>
        <v>#NAME?</v>
      </c>
      <c r="F21" t="e">
        <f ca="1">_xll.xpGetDataCell(((XPQUERYDOC_0!$A21-3)*64)+(XPQUERYDOC_0!F$1-0), "XPQUERYDOC_0")</f>
        <v>#NAME?</v>
      </c>
      <c r="G21" t="e">
        <f ca="1">_xll.xpGetDataCell(((XPQUERYDOC_0!$A21-3)*64)+(XPQUERYDOC_0!G$1-0), "XPQUERYDOC_0")</f>
        <v>#NAME?</v>
      </c>
      <c r="H21" t="e">
        <f ca="1">_xll.xpGetDataCell(((XPQUERYDOC_0!$A21-3)*64)+(XPQUERYDOC_0!H$1-0), "XPQUERYDOC_0")</f>
        <v>#NAME?</v>
      </c>
      <c r="I21" t="e">
        <f ca="1">_xll.xpGetDataCell(((XPQUERYDOC_0!$A21-3)*64)+(XPQUERYDOC_0!I$1-0), "XPQUERYDOC_0")</f>
        <v>#NAME?</v>
      </c>
      <c r="J21" t="e">
        <f ca="1">_xll.xpGetDataCell(((XPQUERYDOC_0!$A21-3)*64)+(XPQUERYDOC_0!J$1-0), "XPQUERYDOC_0")</f>
        <v>#NAME?</v>
      </c>
      <c r="K21" t="e">
        <f ca="1">_xll.xpGetDataCell(((XPQUERYDOC_0!$A21-3)*64)+(XPQUERYDOC_0!K$1-0), "XPQUERYDOC_0")</f>
        <v>#NAME?</v>
      </c>
      <c r="L21" t="e">
        <f ca="1">_xll.xpGetDataCell(((XPQUERYDOC_0!$A21-3)*64)+(XPQUERYDOC_0!L$1-0), "XPQUERYDOC_0")</f>
        <v>#NAME?</v>
      </c>
      <c r="M21" t="e">
        <f ca="1">_xll.xpGetDataCell(((XPQUERYDOC_0!$A21-3)*64)+(XPQUERYDOC_0!M$1-0), "XPQUERYDOC_0")</f>
        <v>#NAME?</v>
      </c>
      <c r="N21" t="e">
        <f ca="1">_xll.xpGetDataCell(((XPQUERYDOC_0!$A21-3)*64)+(XPQUERYDOC_0!N$1-0), "XPQUERYDOC_0")</f>
        <v>#NAME?</v>
      </c>
      <c r="O21" t="e">
        <f ca="1">_xll.xpGetDataCell(((XPQUERYDOC_0!$A21-3)*64)+(XPQUERYDOC_0!O$1-0), "XPQUERYDOC_0")</f>
        <v>#NAME?</v>
      </c>
      <c r="P21" t="e">
        <f ca="1">_xll.xpGetDataCell(((XPQUERYDOC_0!$A21-3)*64)+(XPQUERYDOC_0!P$1-0), "XPQUERYDOC_0")</f>
        <v>#NAME?</v>
      </c>
      <c r="Q21" t="e">
        <f ca="1">_xll.xpGetDataCell(((XPQUERYDOC_0!$A21-3)*64)+(XPQUERYDOC_0!Q$1-0), "XPQUERYDOC_0")</f>
        <v>#NAME?</v>
      </c>
      <c r="R21" t="e">
        <f ca="1">_xll.xpGetDataCell(((XPQUERYDOC_0!$A21-3)*64)+(XPQUERYDOC_0!R$1-0), "XPQUERYDOC_0")</f>
        <v>#NAME?</v>
      </c>
      <c r="S21" t="e">
        <f ca="1">_xll.xpGetDataCell(((XPQUERYDOC_0!$A21-3)*64)+(XPQUERYDOC_0!S$1-0), "XPQUERYDOC_0")</f>
        <v>#NAME?</v>
      </c>
      <c r="T21" t="e">
        <f ca="1">_xll.xpGetDataCell(((XPQUERYDOC_0!$A21-3)*64)+(XPQUERYDOC_0!T$1-0), "XPQUERYDOC_0")</f>
        <v>#NAME?</v>
      </c>
      <c r="U21" t="e">
        <f ca="1">_xll.xpGetDataCell(((XPQUERYDOC_0!$A21-3)*64)+(XPQUERYDOC_0!U$1-0), "XPQUERYDOC_0")</f>
        <v>#NAME?</v>
      </c>
      <c r="V21" t="e">
        <f ca="1">_xll.xpGetDataCell(((XPQUERYDOC_0!$A21-3)*64)+(XPQUERYDOC_0!V$1-0), "XPQUERYDOC_0")</f>
        <v>#NAME?</v>
      </c>
      <c r="W21" t="e">
        <f ca="1">_xll.xpGetDataCell(((XPQUERYDOC_0!$A21-3)*64)+(XPQUERYDOC_0!W$1-0), "XPQUERYDOC_0")</f>
        <v>#NAME?</v>
      </c>
      <c r="X21" t="e">
        <f ca="1">_xll.xpGetDataCell(((XPQUERYDOC_0!$A21-3)*64)+(XPQUERYDOC_0!X$1-0), "XPQUERYDOC_0")</f>
        <v>#NAME?</v>
      </c>
      <c r="Y21" t="e">
        <f ca="1">_xll.xpGetDataCell(((XPQUERYDOC_0!$A21-3)*64)+(XPQUERYDOC_0!Y$1-0), "XPQUERYDOC_0")</f>
        <v>#NAME?</v>
      </c>
      <c r="Z21" t="e">
        <f ca="1">_xll.xpGetDataCell(((XPQUERYDOC_0!$A21-3)*64)+(XPQUERYDOC_0!Z$1-0), "XPQUERYDOC_0")</f>
        <v>#NAME?</v>
      </c>
      <c r="AA21" t="e">
        <f ca="1">_xll.xpGetDataCell(((XPQUERYDOC_0!$A21-3)*64)+(XPQUERYDOC_0!AA$1-0), "XPQUERYDOC_0")</f>
        <v>#NAME?</v>
      </c>
      <c r="AB21" t="e">
        <f ca="1">_xll.xpGetDataCell(((XPQUERYDOC_0!$A21-3)*64)+(XPQUERYDOC_0!AB$1-0), "XPQUERYDOC_0")</f>
        <v>#NAME?</v>
      </c>
      <c r="AC21" t="e">
        <f ca="1">_xll.xpGetDataCell(((XPQUERYDOC_0!$A21-3)*64)+(XPQUERYDOC_0!AC$1-0), "XPQUERYDOC_0")</f>
        <v>#NAME?</v>
      </c>
      <c r="AD21" t="e">
        <f ca="1">_xll.xpGetDataCell(((XPQUERYDOC_0!$A21-3)*64)+(XPQUERYDOC_0!AD$1-0), "XPQUERYDOC_0")</f>
        <v>#NAME?</v>
      </c>
      <c r="AE21" t="e">
        <f ca="1">_xll.xpGetDataCell(((XPQUERYDOC_0!$A21-3)*64)+(XPQUERYDOC_0!AE$1-0), "XPQUERYDOC_0")</f>
        <v>#NAME?</v>
      </c>
      <c r="AF21" t="e">
        <f ca="1">_xll.xpGetDataCell(((XPQUERYDOC_0!$A21-3)*64)+(XPQUERYDOC_0!AF$1-0), "XPQUERYDOC_0")</f>
        <v>#NAME?</v>
      </c>
      <c r="AG21" t="e">
        <f ca="1">_xll.xpGetDataCell(((XPQUERYDOC_0!$A21-3)*64)+(XPQUERYDOC_0!AG$1-0), "XPQUERYDOC_0")</f>
        <v>#NAME?</v>
      </c>
      <c r="AH21" t="e">
        <f ca="1">_xll.xpGetDataCell(((XPQUERYDOC_0!$A21-3)*64)+(XPQUERYDOC_0!AH$1-0), "XPQUERYDOC_0")</f>
        <v>#NAME?</v>
      </c>
      <c r="AI21" t="e">
        <f ca="1">_xll.xpGetDataCell(((XPQUERYDOC_0!$A21-3)*64)+(XPQUERYDOC_0!AI$1-0), "XPQUERYDOC_0")</f>
        <v>#NAME?</v>
      </c>
      <c r="AJ21" t="e">
        <f ca="1">_xll.xpGetDataCell(((XPQUERYDOC_0!$A21-3)*64)+(XPQUERYDOC_0!AJ$1-0), "XPQUERYDOC_0")</f>
        <v>#NAME?</v>
      </c>
      <c r="AK21" t="e">
        <f ca="1">_xll.xpGetDataCell(((XPQUERYDOC_0!$A21-3)*64)+(XPQUERYDOC_0!AK$1-0), "XPQUERYDOC_0")</f>
        <v>#NAME?</v>
      </c>
      <c r="AL21" t="e">
        <f ca="1">_xll.xpGetDataCell(((XPQUERYDOC_0!$A21-3)*64)+(XPQUERYDOC_0!AL$1-0), "XPQUERYDOC_0")</f>
        <v>#NAME?</v>
      </c>
      <c r="AM21" t="e">
        <f ca="1">_xll.xpGetDataCell(((XPQUERYDOC_0!$A21-3)*64)+(XPQUERYDOC_0!AM$1-0), "XPQUERYDOC_0")</f>
        <v>#NAME?</v>
      </c>
      <c r="AN21" t="e">
        <f ca="1">_xll.xpGetDataCell(((XPQUERYDOC_0!$A21-3)*64)+(XPQUERYDOC_0!AN$1-0), "XPQUERYDOC_0")</f>
        <v>#NAME?</v>
      </c>
      <c r="AO21" t="e">
        <f ca="1">_xll.xpGetDataCell(((XPQUERYDOC_0!$A21-3)*64)+(XPQUERYDOC_0!AO$1-0), "XPQUERYDOC_0")</f>
        <v>#NAME?</v>
      </c>
      <c r="AP21" t="e">
        <f ca="1">_xll.xpGetDataCell(((XPQUERYDOC_0!$A21-3)*64)+(XPQUERYDOC_0!AP$1-0), "XPQUERYDOC_0")</f>
        <v>#NAME?</v>
      </c>
      <c r="AQ21" t="e">
        <f ca="1">_xll.xpGetDataCell(((XPQUERYDOC_0!$A21-3)*64)+(XPQUERYDOC_0!AQ$1-0), "XPQUERYDOC_0")</f>
        <v>#NAME?</v>
      </c>
      <c r="AR21" t="e">
        <f ca="1">_xll.xpGetDataCell(((XPQUERYDOC_0!$A21-3)*64)+(XPQUERYDOC_0!AR$1-0), "XPQUERYDOC_0")</f>
        <v>#NAME?</v>
      </c>
      <c r="AS21" t="e">
        <f ca="1">_xll.xpGetDataCell(((XPQUERYDOC_0!$A21-3)*64)+(XPQUERYDOC_0!AS$1-0), "XPQUERYDOC_0")</f>
        <v>#NAME?</v>
      </c>
      <c r="AT21" t="e">
        <f ca="1">_xll.xpGetDataCell(((XPQUERYDOC_0!$A21-3)*64)+(XPQUERYDOC_0!AT$1-0), "XPQUERYDOC_0")</f>
        <v>#NAME?</v>
      </c>
      <c r="AU21" t="e">
        <f ca="1">_xll.xpGetDataCell(((XPQUERYDOC_0!$A21-3)*64)+(XPQUERYDOC_0!AU$1-0), "XPQUERYDOC_0")</f>
        <v>#NAME?</v>
      </c>
      <c r="AV21" t="e">
        <f ca="1">_xll.xpGetDataCell(((XPQUERYDOC_0!$A21-3)*64)+(XPQUERYDOC_0!AV$1-0), "XPQUERYDOC_0")</f>
        <v>#NAME?</v>
      </c>
      <c r="AW21" t="e">
        <f ca="1">_xll.xpGetDataCell(((XPQUERYDOC_0!$A21-3)*64)+(XPQUERYDOC_0!AW$1-0), "XPQUERYDOC_0")</f>
        <v>#NAME?</v>
      </c>
      <c r="AX21" t="e">
        <f ca="1">_xll.xpGetDataCell(((XPQUERYDOC_0!$A21-3)*64)+(XPQUERYDOC_0!AX$1-0), "XPQUERYDOC_0")</f>
        <v>#NAME?</v>
      </c>
      <c r="AY21" t="e">
        <f ca="1">_xll.xpGetDataCell(((XPQUERYDOC_0!$A21-3)*64)+(XPQUERYDOC_0!AY$1-0), "XPQUERYDOC_0")</f>
        <v>#NAME?</v>
      </c>
      <c r="AZ21" t="e">
        <f ca="1">_xll.xpGetDataCell(((XPQUERYDOC_0!$A21-3)*64)+(XPQUERYDOC_0!AZ$1-0), "XPQUERYDOC_0")</f>
        <v>#NAME?</v>
      </c>
      <c r="BA21" t="e">
        <f ca="1">_xll.xpGetDataCell(((XPQUERYDOC_0!$A21-3)*64)+(XPQUERYDOC_0!BA$1-0), "XPQUERYDOC_0")</f>
        <v>#NAME?</v>
      </c>
      <c r="BB21" t="e">
        <f ca="1">_xll.xpGetDataCell(((XPQUERYDOC_0!$A21-3)*64)+(XPQUERYDOC_0!BB$1-0), "XPQUERYDOC_0")</f>
        <v>#NAME?</v>
      </c>
      <c r="BC21" t="e">
        <f ca="1">_xll.xpGetDataCell(((XPQUERYDOC_0!$A21-3)*64)+(XPQUERYDOC_0!BC$1-0), "XPQUERYDOC_0")</f>
        <v>#NAME?</v>
      </c>
      <c r="BD21" t="e">
        <f ca="1">_xll.xpGetDataCell(((XPQUERYDOC_0!$A21-3)*64)+(XPQUERYDOC_0!BD$1-0), "XPQUERYDOC_0")</f>
        <v>#NAME?</v>
      </c>
      <c r="BE21" t="e">
        <f ca="1">_xll.xpGetDataCell(((XPQUERYDOC_0!$A21-3)*64)+(XPQUERYDOC_0!BE$1-0), "XPQUERYDOC_0")</f>
        <v>#NAME?</v>
      </c>
      <c r="BF21" t="e">
        <f ca="1">_xll.xpGetDataCell(((XPQUERYDOC_0!$A21-3)*64)+(XPQUERYDOC_0!BF$1-0), "XPQUERYDOC_0")</f>
        <v>#NAME?</v>
      </c>
      <c r="BG21" t="e">
        <f ca="1">_xll.xpGetDataCell(((XPQUERYDOC_0!$A21-3)*64)+(XPQUERYDOC_0!BG$1-0), "XPQUERYDOC_0")</f>
        <v>#NAME?</v>
      </c>
      <c r="BH21" t="e">
        <f ca="1">_xll.xpGetDataCell(((XPQUERYDOC_0!$A21-3)*64)+(XPQUERYDOC_0!BH$1-0), "XPQUERYDOC_0")</f>
        <v>#NAME?</v>
      </c>
      <c r="BI21" t="e">
        <f ca="1">_xll.xpGetDataCell(((XPQUERYDOC_0!$A21-3)*64)+(XPQUERYDOC_0!BI$1-0), "XPQUERYDOC_0")</f>
        <v>#NAME?</v>
      </c>
      <c r="BJ21" t="e">
        <f ca="1">_xll.xpGetDataCell(((XPQUERYDOC_0!$A21-3)*64)+(XPQUERYDOC_0!BJ$1-0), "XPQUERYDOC_0")</f>
        <v>#NAME?</v>
      </c>
      <c r="BK21" t="e">
        <f ca="1">_xll.xpGetDataCell(((XPQUERYDOC_0!$A21-3)*64)+(XPQUERYDOC_0!BK$1-0), "XPQUERYDOC_0")</f>
        <v>#NAME?</v>
      </c>
      <c r="BL21" t="e">
        <f ca="1">_xll.xpGetDataCell(((XPQUERYDOC_0!$A21-3)*64)+(XPQUERYDOC_0!BL$1-0), "XPQUERYDOC_0")</f>
        <v>#NAME?</v>
      </c>
      <c r="BM21" t="e">
        <f ca="1">_xll.xpGetDataCell(((XPQUERYDOC_0!$A21-3)*64)+(XPQUERYDOC_0!BM$1-0), "XPQUERYDOC_0")</f>
        <v>#NAME?</v>
      </c>
    </row>
    <row r="22" spans="1:65">
      <c r="A22" t="e">
        <f ca="1">_xll.xpGetDimLabel(2, 17, "XPQUERYDOC_0")</f>
        <v>#NAME?</v>
      </c>
      <c r="B22" t="e">
        <f ca="1">_xll.xpGetDataCell(((XPQUERYDOC_0!$A22-3)*64)+(XPQUERYDOC_0!B$1-0), "XPQUERYDOC_0")</f>
        <v>#NAME?</v>
      </c>
      <c r="C22" t="e">
        <f ca="1">_xll.xpGetDataCell(((XPQUERYDOC_0!$A22-3)*64)+(XPQUERYDOC_0!C$1-0), "XPQUERYDOC_0")</f>
        <v>#NAME?</v>
      </c>
      <c r="D22" t="e">
        <f ca="1">_xll.xpGetDataCell(((XPQUERYDOC_0!$A22-3)*64)+(XPQUERYDOC_0!D$1-0), "XPQUERYDOC_0")</f>
        <v>#NAME?</v>
      </c>
      <c r="E22" t="e">
        <f ca="1">_xll.xpGetDataCell(((XPQUERYDOC_0!$A22-3)*64)+(XPQUERYDOC_0!E$1-0), "XPQUERYDOC_0")</f>
        <v>#NAME?</v>
      </c>
      <c r="F22" t="e">
        <f ca="1">_xll.xpGetDataCell(((XPQUERYDOC_0!$A22-3)*64)+(XPQUERYDOC_0!F$1-0), "XPQUERYDOC_0")</f>
        <v>#NAME?</v>
      </c>
      <c r="G22" t="e">
        <f ca="1">_xll.xpGetDataCell(((XPQUERYDOC_0!$A22-3)*64)+(XPQUERYDOC_0!G$1-0), "XPQUERYDOC_0")</f>
        <v>#NAME?</v>
      </c>
      <c r="H22" t="e">
        <f ca="1">_xll.xpGetDataCell(((XPQUERYDOC_0!$A22-3)*64)+(XPQUERYDOC_0!H$1-0), "XPQUERYDOC_0")</f>
        <v>#NAME?</v>
      </c>
      <c r="I22" t="e">
        <f ca="1">_xll.xpGetDataCell(((XPQUERYDOC_0!$A22-3)*64)+(XPQUERYDOC_0!I$1-0), "XPQUERYDOC_0")</f>
        <v>#NAME?</v>
      </c>
      <c r="J22" t="e">
        <f ca="1">_xll.xpGetDataCell(((XPQUERYDOC_0!$A22-3)*64)+(XPQUERYDOC_0!J$1-0), "XPQUERYDOC_0")</f>
        <v>#NAME?</v>
      </c>
      <c r="K22" t="e">
        <f ca="1">_xll.xpGetDataCell(((XPQUERYDOC_0!$A22-3)*64)+(XPQUERYDOC_0!K$1-0), "XPQUERYDOC_0")</f>
        <v>#NAME?</v>
      </c>
      <c r="L22" t="e">
        <f ca="1">_xll.xpGetDataCell(((XPQUERYDOC_0!$A22-3)*64)+(XPQUERYDOC_0!L$1-0), "XPQUERYDOC_0")</f>
        <v>#NAME?</v>
      </c>
      <c r="M22" t="e">
        <f ca="1">_xll.xpGetDataCell(((XPQUERYDOC_0!$A22-3)*64)+(XPQUERYDOC_0!M$1-0), "XPQUERYDOC_0")</f>
        <v>#NAME?</v>
      </c>
      <c r="N22" t="e">
        <f ca="1">_xll.xpGetDataCell(((XPQUERYDOC_0!$A22-3)*64)+(XPQUERYDOC_0!N$1-0), "XPQUERYDOC_0")</f>
        <v>#NAME?</v>
      </c>
      <c r="O22" t="e">
        <f ca="1">_xll.xpGetDataCell(((XPQUERYDOC_0!$A22-3)*64)+(XPQUERYDOC_0!O$1-0), "XPQUERYDOC_0")</f>
        <v>#NAME?</v>
      </c>
      <c r="P22" t="e">
        <f ca="1">_xll.xpGetDataCell(((XPQUERYDOC_0!$A22-3)*64)+(XPQUERYDOC_0!P$1-0), "XPQUERYDOC_0")</f>
        <v>#NAME?</v>
      </c>
      <c r="Q22" t="e">
        <f ca="1">_xll.xpGetDataCell(((XPQUERYDOC_0!$A22-3)*64)+(XPQUERYDOC_0!Q$1-0), "XPQUERYDOC_0")</f>
        <v>#NAME?</v>
      </c>
      <c r="R22" t="e">
        <f ca="1">_xll.xpGetDataCell(((XPQUERYDOC_0!$A22-3)*64)+(XPQUERYDOC_0!R$1-0), "XPQUERYDOC_0")</f>
        <v>#NAME?</v>
      </c>
      <c r="S22" t="e">
        <f ca="1">_xll.xpGetDataCell(((XPQUERYDOC_0!$A22-3)*64)+(XPQUERYDOC_0!S$1-0), "XPQUERYDOC_0")</f>
        <v>#NAME?</v>
      </c>
      <c r="T22" t="e">
        <f ca="1">_xll.xpGetDataCell(((XPQUERYDOC_0!$A22-3)*64)+(XPQUERYDOC_0!T$1-0), "XPQUERYDOC_0")</f>
        <v>#NAME?</v>
      </c>
      <c r="U22" t="e">
        <f ca="1">_xll.xpGetDataCell(((XPQUERYDOC_0!$A22-3)*64)+(XPQUERYDOC_0!U$1-0), "XPQUERYDOC_0")</f>
        <v>#NAME?</v>
      </c>
      <c r="V22" t="e">
        <f ca="1">_xll.xpGetDataCell(((XPQUERYDOC_0!$A22-3)*64)+(XPQUERYDOC_0!V$1-0), "XPQUERYDOC_0")</f>
        <v>#NAME?</v>
      </c>
      <c r="W22" t="e">
        <f ca="1">_xll.xpGetDataCell(((XPQUERYDOC_0!$A22-3)*64)+(XPQUERYDOC_0!W$1-0), "XPQUERYDOC_0")</f>
        <v>#NAME?</v>
      </c>
      <c r="X22" t="e">
        <f ca="1">_xll.xpGetDataCell(((XPQUERYDOC_0!$A22-3)*64)+(XPQUERYDOC_0!X$1-0), "XPQUERYDOC_0")</f>
        <v>#NAME?</v>
      </c>
      <c r="Y22" t="e">
        <f ca="1">_xll.xpGetDataCell(((XPQUERYDOC_0!$A22-3)*64)+(XPQUERYDOC_0!Y$1-0), "XPQUERYDOC_0")</f>
        <v>#NAME?</v>
      </c>
      <c r="Z22" t="e">
        <f ca="1">_xll.xpGetDataCell(((XPQUERYDOC_0!$A22-3)*64)+(XPQUERYDOC_0!Z$1-0), "XPQUERYDOC_0")</f>
        <v>#NAME?</v>
      </c>
      <c r="AA22" t="e">
        <f ca="1">_xll.xpGetDataCell(((XPQUERYDOC_0!$A22-3)*64)+(XPQUERYDOC_0!AA$1-0), "XPQUERYDOC_0")</f>
        <v>#NAME?</v>
      </c>
      <c r="AB22" t="e">
        <f ca="1">_xll.xpGetDataCell(((XPQUERYDOC_0!$A22-3)*64)+(XPQUERYDOC_0!AB$1-0), "XPQUERYDOC_0")</f>
        <v>#NAME?</v>
      </c>
      <c r="AC22" t="e">
        <f ca="1">_xll.xpGetDataCell(((XPQUERYDOC_0!$A22-3)*64)+(XPQUERYDOC_0!AC$1-0), "XPQUERYDOC_0")</f>
        <v>#NAME?</v>
      </c>
      <c r="AD22" t="e">
        <f ca="1">_xll.xpGetDataCell(((XPQUERYDOC_0!$A22-3)*64)+(XPQUERYDOC_0!AD$1-0), "XPQUERYDOC_0")</f>
        <v>#NAME?</v>
      </c>
      <c r="AE22" t="e">
        <f ca="1">_xll.xpGetDataCell(((XPQUERYDOC_0!$A22-3)*64)+(XPQUERYDOC_0!AE$1-0), "XPQUERYDOC_0")</f>
        <v>#NAME?</v>
      </c>
      <c r="AF22" t="e">
        <f ca="1">_xll.xpGetDataCell(((XPQUERYDOC_0!$A22-3)*64)+(XPQUERYDOC_0!AF$1-0), "XPQUERYDOC_0")</f>
        <v>#NAME?</v>
      </c>
      <c r="AG22" t="e">
        <f ca="1">_xll.xpGetDataCell(((XPQUERYDOC_0!$A22-3)*64)+(XPQUERYDOC_0!AG$1-0), "XPQUERYDOC_0")</f>
        <v>#NAME?</v>
      </c>
      <c r="AH22" t="e">
        <f ca="1">_xll.xpGetDataCell(((XPQUERYDOC_0!$A22-3)*64)+(XPQUERYDOC_0!AH$1-0), "XPQUERYDOC_0")</f>
        <v>#NAME?</v>
      </c>
      <c r="AI22" t="e">
        <f ca="1">_xll.xpGetDataCell(((XPQUERYDOC_0!$A22-3)*64)+(XPQUERYDOC_0!AI$1-0), "XPQUERYDOC_0")</f>
        <v>#NAME?</v>
      </c>
      <c r="AJ22" t="e">
        <f ca="1">_xll.xpGetDataCell(((XPQUERYDOC_0!$A22-3)*64)+(XPQUERYDOC_0!AJ$1-0), "XPQUERYDOC_0")</f>
        <v>#NAME?</v>
      </c>
      <c r="AK22" t="e">
        <f ca="1">_xll.xpGetDataCell(((XPQUERYDOC_0!$A22-3)*64)+(XPQUERYDOC_0!AK$1-0), "XPQUERYDOC_0")</f>
        <v>#NAME?</v>
      </c>
      <c r="AL22" t="e">
        <f ca="1">_xll.xpGetDataCell(((XPQUERYDOC_0!$A22-3)*64)+(XPQUERYDOC_0!AL$1-0), "XPQUERYDOC_0")</f>
        <v>#NAME?</v>
      </c>
      <c r="AM22" t="e">
        <f ca="1">_xll.xpGetDataCell(((XPQUERYDOC_0!$A22-3)*64)+(XPQUERYDOC_0!AM$1-0), "XPQUERYDOC_0")</f>
        <v>#NAME?</v>
      </c>
      <c r="AN22" t="e">
        <f ca="1">_xll.xpGetDataCell(((XPQUERYDOC_0!$A22-3)*64)+(XPQUERYDOC_0!AN$1-0), "XPQUERYDOC_0")</f>
        <v>#NAME?</v>
      </c>
      <c r="AO22" t="e">
        <f ca="1">_xll.xpGetDataCell(((XPQUERYDOC_0!$A22-3)*64)+(XPQUERYDOC_0!AO$1-0), "XPQUERYDOC_0")</f>
        <v>#NAME?</v>
      </c>
      <c r="AP22" t="e">
        <f ca="1">_xll.xpGetDataCell(((XPQUERYDOC_0!$A22-3)*64)+(XPQUERYDOC_0!AP$1-0), "XPQUERYDOC_0")</f>
        <v>#NAME?</v>
      </c>
      <c r="AQ22" t="e">
        <f ca="1">_xll.xpGetDataCell(((XPQUERYDOC_0!$A22-3)*64)+(XPQUERYDOC_0!AQ$1-0), "XPQUERYDOC_0")</f>
        <v>#NAME?</v>
      </c>
      <c r="AR22" t="e">
        <f ca="1">_xll.xpGetDataCell(((XPQUERYDOC_0!$A22-3)*64)+(XPQUERYDOC_0!AR$1-0), "XPQUERYDOC_0")</f>
        <v>#NAME?</v>
      </c>
      <c r="AS22" t="e">
        <f ca="1">_xll.xpGetDataCell(((XPQUERYDOC_0!$A22-3)*64)+(XPQUERYDOC_0!AS$1-0), "XPQUERYDOC_0")</f>
        <v>#NAME?</v>
      </c>
      <c r="AT22" t="e">
        <f ca="1">_xll.xpGetDataCell(((XPQUERYDOC_0!$A22-3)*64)+(XPQUERYDOC_0!AT$1-0), "XPQUERYDOC_0")</f>
        <v>#NAME?</v>
      </c>
      <c r="AU22" t="e">
        <f ca="1">_xll.xpGetDataCell(((XPQUERYDOC_0!$A22-3)*64)+(XPQUERYDOC_0!AU$1-0), "XPQUERYDOC_0")</f>
        <v>#NAME?</v>
      </c>
      <c r="AV22" t="e">
        <f ca="1">_xll.xpGetDataCell(((XPQUERYDOC_0!$A22-3)*64)+(XPQUERYDOC_0!AV$1-0), "XPQUERYDOC_0")</f>
        <v>#NAME?</v>
      </c>
      <c r="AW22" t="e">
        <f ca="1">_xll.xpGetDataCell(((XPQUERYDOC_0!$A22-3)*64)+(XPQUERYDOC_0!AW$1-0), "XPQUERYDOC_0")</f>
        <v>#NAME?</v>
      </c>
      <c r="AX22" t="e">
        <f ca="1">_xll.xpGetDataCell(((XPQUERYDOC_0!$A22-3)*64)+(XPQUERYDOC_0!AX$1-0), "XPQUERYDOC_0")</f>
        <v>#NAME?</v>
      </c>
      <c r="AY22" t="e">
        <f ca="1">_xll.xpGetDataCell(((XPQUERYDOC_0!$A22-3)*64)+(XPQUERYDOC_0!AY$1-0), "XPQUERYDOC_0")</f>
        <v>#NAME?</v>
      </c>
      <c r="AZ22" t="e">
        <f ca="1">_xll.xpGetDataCell(((XPQUERYDOC_0!$A22-3)*64)+(XPQUERYDOC_0!AZ$1-0), "XPQUERYDOC_0")</f>
        <v>#NAME?</v>
      </c>
      <c r="BA22" t="e">
        <f ca="1">_xll.xpGetDataCell(((XPQUERYDOC_0!$A22-3)*64)+(XPQUERYDOC_0!BA$1-0), "XPQUERYDOC_0")</f>
        <v>#NAME?</v>
      </c>
      <c r="BB22" t="e">
        <f ca="1">_xll.xpGetDataCell(((XPQUERYDOC_0!$A22-3)*64)+(XPQUERYDOC_0!BB$1-0), "XPQUERYDOC_0")</f>
        <v>#NAME?</v>
      </c>
      <c r="BC22" t="e">
        <f ca="1">_xll.xpGetDataCell(((XPQUERYDOC_0!$A22-3)*64)+(XPQUERYDOC_0!BC$1-0), "XPQUERYDOC_0")</f>
        <v>#NAME?</v>
      </c>
      <c r="BD22" t="e">
        <f ca="1">_xll.xpGetDataCell(((XPQUERYDOC_0!$A22-3)*64)+(XPQUERYDOC_0!BD$1-0), "XPQUERYDOC_0")</f>
        <v>#NAME?</v>
      </c>
      <c r="BE22" t="e">
        <f ca="1">_xll.xpGetDataCell(((XPQUERYDOC_0!$A22-3)*64)+(XPQUERYDOC_0!BE$1-0), "XPQUERYDOC_0")</f>
        <v>#NAME?</v>
      </c>
      <c r="BF22" t="e">
        <f ca="1">_xll.xpGetDataCell(((XPQUERYDOC_0!$A22-3)*64)+(XPQUERYDOC_0!BF$1-0), "XPQUERYDOC_0")</f>
        <v>#NAME?</v>
      </c>
      <c r="BG22" t="e">
        <f ca="1">_xll.xpGetDataCell(((XPQUERYDOC_0!$A22-3)*64)+(XPQUERYDOC_0!BG$1-0), "XPQUERYDOC_0")</f>
        <v>#NAME?</v>
      </c>
      <c r="BH22" t="e">
        <f ca="1">_xll.xpGetDataCell(((XPQUERYDOC_0!$A22-3)*64)+(XPQUERYDOC_0!BH$1-0), "XPQUERYDOC_0")</f>
        <v>#NAME?</v>
      </c>
      <c r="BI22" t="e">
        <f ca="1">_xll.xpGetDataCell(((XPQUERYDOC_0!$A22-3)*64)+(XPQUERYDOC_0!BI$1-0), "XPQUERYDOC_0")</f>
        <v>#NAME?</v>
      </c>
      <c r="BJ22" t="e">
        <f ca="1">_xll.xpGetDataCell(((XPQUERYDOC_0!$A22-3)*64)+(XPQUERYDOC_0!BJ$1-0), "XPQUERYDOC_0")</f>
        <v>#NAME?</v>
      </c>
      <c r="BK22" t="e">
        <f ca="1">_xll.xpGetDataCell(((XPQUERYDOC_0!$A22-3)*64)+(XPQUERYDOC_0!BK$1-0), "XPQUERYDOC_0")</f>
        <v>#NAME?</v>
      </c>
      <c r="BL22" t="e">
        <f ca="1">_xll.xpGetDataCell(((XPQUERYDOC_0!$A22-3)*64)+(XPQUERYDOC_0!BL$1-0), "XPQUERYDOC_0")</f>
        <v>#NAME?</v>
      </c>
      <c r="BM22" t="e">
        <f ca="1">_xll.xpGetDataCell(((XPQUERYDOC_0!$A22-3)*64)+(XPQUERYDOC_0!BM$1-0), "XPQUERYDOC_0")</f>
        <v>#NAME?</v>
      </c>
    </row>
    <row r="23" spans="1:65">
      <c r="A23" t="e">
        <f ca="1">_xll.xpGetDimLabel(2, 18, "XPQUERYDOC_0")</f>
        <v>#NAME?</v>
      </c>
      <c r="B23" t="e">
        <f ca="1">_xll.xpGetDataCell(((XPQUERYDOC_0!$A23-3)*64)+(XPQUERYDOC_0!B$1-0), "XPQUERYDOC_0")</f>
        <v>#NAME?</v>
      </c>
      <c r="C23" t="e">
        <f ca="1">_xll.xpGetDataCell(((XPQUERYDOC_0!$A23-3)*64)+(XPQUERYDOC_0!C$1-0), "XPQUERYDOC_0")</f>
        <v>#NAME?</v>
      </c>
      <c r="D23" t="e">
        <f ca="1">_xll.xpGetDataCell(((XPQUERYDOC_0!$A23-3)*64)+(XPQUERYDOC_0!D$1-0), "XPQUERYDOC_0")</f>
        <v>#NAME?</v>
      </c>
      <c r="E23" t="e">
        <f ca="1">_xll.xpGetDataCell(((XPQUERYDOC_0!$A23-3)*64)+(XPQUERYDOC_0!E$1-0), "XPQUERYDOC_0")</f>
        <v>#NAME?</v>
      </c>
      <c r="F23" t="e">
        <f ca="1">_xll.xpGetDataCell(((XPQUERYDOC_0!$A23-3)*64)+(XPQUERYDOC_0!F$1-0), "XPQUERYDOC_0")</f>
        <v>#NAME?</v>
      </c>
      <c r="G23" t="e">
        <f ca="1">_xll.xpGetDataCell(((XPQUERYDOC_0!$A23-3)*64)+(XPQUERYDOC_0!G$1-0), "XPQUERYDOC_0")</f>
        <v>#NAME?</v>
      </c>
      <c r="H23" t="e">
        <f ca="1">_xll.xpGetDataCell(((XPQUERYDOC_0!$A23-3)*64)+(XPQUERYDOC_0!H$1-0), "XPQUERYDOC_0")</f>
        <v>#NAME?</v>
      </c>
      <c r="I23" t="e">
        <f ca="1">_xll.xpGetDataCell(((XPQUERYDOC_0!$A23-3)*64)+(XPQUERYDOC_0!I$1-0), "XPQUERYDOC_0")</f>
        <v>#NAME?</v>
      </c>
      <c r="J23" t="e">
        <f ca="1">_xll.xpGetDataCell(((XPQUERYDOC_0!$A23-3)*64)+(XPQUERYDOC_0!J$1-0), "XPQUERYDOC_0")</f>
        <v>#NAME?</v>
      </c>
      <c r="K23" t="e">
        <f ca="1">_xll.xpGetDataCell(((XPQUERYDOC_0!$A23-3)*64)+(XPQUERYDOC_0!K$1-0), "XPQUERYDOC_0")</f>
        <v>#NAME?</v>
      </c>
      <c r="L23" t="e">
        <f ca="1">_xll.xpGetDataCell(((XPQUERYDOC_0!$A23-3)*64)+(XPQUERYDOC_0!L$1-0), "XPQUERYDOC_0")</f>
        <v>#NAME?</v>
      </c>
      <c r="M23" t="e">
        <f ca="1">_xll.xpGetDataCell(((XPQUERYDOC_0!$A23-3)*64)+(XPQUERYDOC_0!M$1-0), "XPQUERYDOC_0")</f>
        <v>#NAME?</v>
      </c>
      <c r="N23" t="e">
        <f ca="1">_xll.xpGetDataCell(((XPQUERYDOC_0!$A23-3)*64)+(XPQUERYDOC_0!N$1-0), "XPQUERYDOC_0")</f>
        <v>#NAME?</v>
      </c>
      <c r="O23" t="e">
        <f ca="1">_xll.xpGetDataCell(((XPQUERYDOC_0!$A23-3)*64)+(XPQUERYDOC_0!O$1-0), "XPQUERYDOC_0")</f>
        <v>#NAME?</v>
      </c>
      <c r="P23" t="e">
        <f ca="1">_xll.xpGetDataCell(((XPQUERYDOC_0!$A23-3)*64)+(XPQUERYDOC_0!P$1-0), "XPQUERYDOC_0")</f>
        <v>#NAME?</v>
      </c>
      <c r="Q23" t="e">
        <f ca="1">_xll.xpGetDataCell(((XPQUERYDOC_0!$A23-3)*64)+(XPQUERYDOC_0!Q$1-0), "XPQUERYDOC_0")</f>
        <v>#NAME?</v>
      </c>
      <c r="R23" t="e">
        <f ca="1">_xll.xpGetDataCell(((XPQUERYDOC_0!$A23-3)*64)+(XPQUERYDOC_0!R$1-0), "XPQUERYDOC_0")</f>
        <v>#NAME?</v>
      </c>
      <c r="S23" t="e">
        <f ca="1">_xll.xpGetDataCell(((XPQUERYDOC_0!$A23-3)*64)+(XPQUERYDOC_0!S$1-0), "XPQUERYDOC_0")</f>
        <v>#NAME?</v>
      </c>
      <c r="T23" t="e">
        <f ca="1">_xll.xpGetDataCell(((XPQUERYDOC_0!$A23-3)*64)+(XPQUERYDOC_0!T$1-0), "XPQUERYDOC_0")</f>
        <v>#NAME?</v>
      </c>
      <c r="U23" t="e">
        <f ca="1">_xll.xpGetDataCell(((XPQUERYDOC_0!$A23-3)*64)+(XPQUERYDOC_0!U$1-0), "XPQUERYDOC_0")</f>
        <v>#NAME?</v>
      </c>
      <c r="V23" t="e">
        <f ca="1">_xll.xpGetDataCell(((XPQUERYDOC_0!$A23-3)*64)+(XPQUERYDOC_0!V$1-0), "XPQUERYDOC_0")</f>
        <v>#NAME?</v>
      </c>
      <c r="W23" t="e">
        <f ca="1">_xll.xpGetDataCell(((XPQUERYDOC_0!$A23-3)*64)+(XPQUERYDOC_0!W$1-0), "XPQUERYDOC_0")</f>
        <v>#NAME?</v>
      </c>
      <c r="X23" t="e">
        <f ca="1">_xll.xpGetDataCell(((XPQUERYDOC_0!$A23-3)*64)+(XPQUERYDOC_0!X$1-0), "XPQUERYDOC_0")</f>
        <v>#NAME?</v>
      </c>
      <c r="Y23" t="e">
        <f ca="1">_xll.xpGetDataCell(((XPQUERYDOC_0!$A23-3)*64)+(XPQUERYDOC_0!Y$1-0), "XPQUERYDOC_0")</f>
        <v>#NAME?</v>
      </c>
      <c r="Z23" t="e">
        <f ca="1">_xll.xpGetDataCell(((XPQUERYDOC_0!$A23-3)*64)+(XPQUERYDOC_0!Z$1-0), "XPQUERYDOC_0")</f>
        <v>#NAME?</v>
      </c>
      <c r="AA23" t="e">
        <f ca="1">_xll.xpGetDataCell(((XPQUERYDOC_0!$A23-3)*64)+(XPQUERYDOC_0!AA$1-0), "XPQUERYDOC_0")</f>
        <v>#NAME?</v>
      </c>
      <c r="AB23" t="e">
        <f ca="1">_xll.xpGetDataCell(((XPQUERYDOC_0!$A23-3)*64)+(XPQUERYDOC_0!AB$1-0), "XPQUERYDOC_0")</f>
        <v>#NAME?</v>
      </c>
      <c r="AC23" t="e">
        <f ca="1">_xll.xpGetDataCell(((XPQUERYDOC_0!$A23-3)*64)+(XPQUERYDOC_0!AC$1-0), "XPQUERYDOC_0")</f>
        <v>#NAME?</v>
      </c>
      <c r="AD23" t="e">
        <f ca="1">_xll.xpGetDataCell(((XPQUERYDOC_0!$A23-3)*64)+(XPQUERYDOC_0!AD$1-0), "XPQUERYDOC_0")</f>
        <v>#NAME?</v>
      </c>
      <c r="AE23" t="e">
        <f ca="1">_xll.xpGetDataCell(((XPQUERYDOC_0!$A23-3)*64)+(XPQUERYDOC_0!AE$1-0), "XPQUERYDOC_0")</f>
        <v>#NAME?</v>
      </c>
      <c r="AF23" t="e">
        <f ca="1">_xll.xpGetDataCell(((XPQUERYDOC_0!$A23-3)*64)+(XPQUERYDOC_0!AF$1-0), "XPQUERYDOC_0")</f>
        <v>#NAME?</v>
      </c>
      <c r="AG23" t="e">
        <f ca="1">_xll.xpGetDataCell(((XPQUERYDOC_0!$A23-3)*64)+(XPQUERYDOC_0!AG$1-0), "XPQUERYDOC_0")</f>
        <v>#NAME?</v>
      </c>
      <c r="AH23" t="e">
        <f ca="1">_xll.xpGetDataCell(((XPQUERYDOC_0!$A23-3)*64)+(XPQUERYDOC_0!AH$1-0), "XPQUERYDOC_0")</f>
        <v>#NAME?</v>
      </c>
      <c r="AI23" t="e">
        <f ca="1">_xll.xpGetDataCell(((XPQUERYDOC_0!$A23-3)*64)+(XPQUERYDOC_0!AI$1-0), "XPQUERYDOC_0")</f>
        <v>#NAME?</v>
      </c>
      <c r="AJ23" t="e">
        <f ca="1">_xll.xpGetDataCell(((XPQUERYDOC_0!$A23-3)*64)+(XPQUERYDOC_0!AJ$1-0), "XPQUERYDOC_0")</f>
        <v>#NAME?</v>
      </c>
      <c r="AK23" t="e">
        <f ca="1">_xll.xpGetDataCell(((XPQUERYDOC_0!$A23-3)*64)+(XPQUERYDOC_0!AK$1-0), "XPQUERYDOC_0")</f>
        <v>#NAME?</v>
      </c>
      <c r="AL23" t="e">
        <f ca="1">_xll.xpGetDataCell(((XPQUERYDOC_0!$A23-3)*64)+(XPQUERYDOC_0!AL$1-0), "XPQUERYDOC_0")</f>
        <v>#NAME?</v>
      </c>
      <c r="AM23" t="e">
        <f ca="1">_xll.xpGetDataCell(((XPQUERYDOC_0!$A23-3)*64)+(XPQUERYDOC_0!AM$1-0), "XPQUERYDOC_0")</f>
        <v>#NAME?</v>
      </c>
      <c r="AN23" t="e">
        <f ca="1">_xll.xpGetDataCell(((XPQUERYDOC_0!$A23-3)*64)+(XPQUERYDOC_0!AN$1-0), "XPQUERYDOC_0")</f>
        <v>#NAME?</v>
      </c>
      <c r="AO23" t="e">
        <f ca="1">_xll.xpGetDataCell(((XPQUERYDOC_0!$A23-3)*64)+(XPQUERYDOC_0!AO$1-0), "XPQUERYDOC_0")</f>
        <v>#NAME?</v>
      </c>
      <c r="AP23" t="e">
        <f ca="1">_xll.xpGetDataCell(((XPQUERYDOC_0!$A23-3)*64)+(XPQUERYDOC_0!AP$1-0), "XPQUERYDOC_0")</f>
        <v>#NAME?</v>
      </c>
      <c r="AQ23" t="e">
        <f ca="1">_xll.xpGetDataCell(((XPQUERYDOC_0!$A23-3)*64)+(XPQUERYDOC_0!AQ$1-0), "XPQUERYDOC_0")</f>
        <v>#NAME?</v>
      </c>
      <c r="AR23" t="e">
        <f ca="1">_xll.xpGetDataCell(((XPQUERYDOC_0!$A23-3)*64)+(XPQUERYDOC_0!AR$1-0), "XPQUERYDOC_0")</f>
        <v>#NAME?</v>
      </c>
      <c r="AS23" t="e">
        <f ca="1">_xll.xpGetDataCell(((XPQUERYDOC_0!$A23-3)*64)+(XPQUERYDOC_0!AS$1-0), "XPQUERYDOC_0")</f>
        <v>#NAME?</v>
      </c>
      <c r="AT23" t="e">
        <f ca="1">_xll.xpGetDataCell(((XPQUERYDOC_0!$A23-3)*64)+(XPQUERYDOC_0!AT$1-0), "XPQUERYDOC_0")</f>
        <v>#NAME?</v>
      </c>
      <c r="AU23" t="e">
        <f ca="1">_xll.xpGetDataCell(((XPQUERYDOC_0!$A23-3)*64)+(XPQUERYDOC_0!AU$1-0), "XPQUERYDOC_0")</f>
        <v>#NAME?</v>
      </c>
      <c r="AV23" t="e">
        <f ca="1">_xll.xpGetDataCell(((XPQUERYDOC_0!$A23-3)*64)+(XPQUERYDOC_0!AV$1-0), "XPQUERYDOC_0")</f>
        <v>#NAME?</v>
      </c>
      <c r="AW23" t="e">
        <f ca="1">_xll.xpGetDataCell(((XPQUERYDOC_0!$A23-3)*64)+(XPQUERYDOC_0!AW$1-0), "XPQUERYDOC_0")</f>
        <v>#NAME?</v>
      </c>
      <c r="AX23" t="e">
        <f ca="1">_xll.xpGetDataCell(((XPQUERYDOC_0!$A23-3)*64)+(XPQUERYDOC_0!AX$1-0), "XPQUERYDOC_0")</f>
        <v>#NAME?</v>
      </c>
      <c r="AY23" t="e">
        <f ca="1">_xll.xpGetDataCell(((XPQUERYDOC_0!$A23-3)*64)+(XPQUERYDOC_0!AY$1-0), "XPQUERYDOC_0")</f>
        <v>#NAME?</v>
      </c>
      <c r="AZ23" t="e">
        <f ca="1">_xll.xpGetDataCell(((XPQUERYDOC_0!$A23-3)*64)+(XPQUERYDOC_0!AZ$1-0), "XPQUERYDOC_0")</f>
        <v>#NAME?</v>
      </c>
      <c r="BA23" t="e">
        <f ca="1">_xll.xpGetDataCell(((XPQUERYDOC_0!$A23-3)*64)+(XPQUERYDOC_0!BA$1-0), "XPQUERYDOC_0")</f>
        <v>#NAME?</v>
      </c>
      <c r="BB23" t="e">
        <f ca="1">_xll.xpGetDataCell(((XPQUERYDOC_0!$A23-3)*64)+(XPQUERYDOC_0!BB$1-0), "XPQUERYDOC_0")</f>
        <v>#NAME?</v>
      </c>
      <c r="BC23" t="e">
        <f ca="1">_xll.xpGetDataCell(((XPQUERYDOC_0!$A23-3)*64)+(XPQUERYDOC_0!BC$1-0), "XPQUERYDOC_0")</f>
        <v>#NAME?</v>
      </c>
      <c r="BD23" t="e">
        <f ca="1">_xll.xpGetDataCell(((XPQUERYDOC_0!$A23-3)*64)+(XPQUERYDOC_0!BD$1-0), "XPQUERYDOC_0")</f>
        <v>#NAME?</v>
      </c>
      <c r="BE23" t="e">
        <f ca="1">_xll.xpGetDataCell(((XPQUERYDOC_0!$A23-3)*64)+(XPQUERYDOC_0!BE$1-0), "XPQUERYDOC_0")</f>
        <v>#NAME?</v>
      </c>
      <c r="BF23" t="e">
        <f ca="1">_xll.xpGetDataCell(((XPQUERYDOC_0!$A23-3)*64)+(XPQUERYDOC_0!BF$1-0), "XPQUERYDOC_0")</f>
        <v>#NAME?</v>
      </c>
      <c r="BG23" t="e">
        <f ca="1">_xll.xpGetDataCell(((XPQUERYDOC_0!$A23-3)*64)+(XPQUERYDOC_0!BG$1-0), "XPQUERYDOC_0")</f>
        <v>#NAME?</v>
      </c>
      <c r="BH23" t="e">
        <f ca="1">_xll.xpGetDataCell(((XPQUERYDOC_0!$A23-3)*64)+(XPQUERYDOC_0!BH$1-0), "XPQUERYDOC_0")</f>
        <v>#NAME?</v>
      </c>
      <c r="BI23" t="e">
        <f ca="1">_xll.xpGetDataCell(((XPQUERYDOC_0!$A23-3)*64)+(XPQUERYDOC_0!BI$1-0), "XPQUERYDOC_0")</f>
        <v>#NAME?</v>
      </c>
      <c r="BJ23" t="e">
        <f ca="1">_xll.xpGetDataCell(((XPQUERYDOC_0!$A23-3)*64)+(XPQUERYDOC_0!BJ$1-0), "XPQUERYDOC_0")</f>
        <v>#NAME?</v>
      </c>
      <c r="BK23" t="e">
        <f ca="1">_xll.xpGetDataCell(((XPQUERYDOC_0!$A23-3)*64)+(XPQUERYDOC_0!BK$1-0), "XPQUERYDOC_0")</f>
        <v>#NAME?</v>
      </c>
      <c r="BL23" t="e">
        <f ca="1">_xll.xpGetDataCell(((XPQUERYDOC_0!$A23-3)*64)+(XPQUERYDOC_0!BL$1-0), "XPQUERYDOC_0")</f>
        <v>#NAME?</v>
      </c>
      <c r="BM23" t="e">
        <f ca="1">_xll.xpGetDataCell(((XPQUERYDOC_0!$A23-3)*64)+(XPQUERYDOC_0!BM$1-0), "XPQUERYDOC_0")</f>
        <v>#NAME?</v>
      </c>
    </row>
    <row r="24" spans="1:65">
      <c r="A24" t="e">
        <f ca="1">_xll.xpGetDimLabel(2, 19, "XPQUERYDOC_0")</f>
        <v>#NAME?</v>
      </c>
      <c r="B24" t="e">
        <f ca="1">_xll.xpGetDataCell(((XPQUERYDOC_0!$A24-3)*64)+(XPQUERYDOC_0!B$1-0), "XPQUERYDOC_0")</f>
        <v>#NAME?</v>
      </c>
      <c r="C24" t="e">
        <f ca="1">_xll.xpGetDataCell(((XPQUERYDOC_0!$A24-3)*64)+(XPQUERYDOC_0!C$1-0), "XPQUERYDOC_0")</f>
        <v>#NAME?</v>
      </c>
      <c r="D24" t="e">
        <f ca="1">_xll.xpGetDataCell(((XPQUERYDOC_0!$A24-3)*64)+(XPQUERYDOC_0!D$1-0), "XPQUERYDOC_0")</f>
        <v>#NAME?</v>
      </c>
      <c r="E24" t="e">
        <f ca="1">_xll.xpGetDataCell(((XPQUERYDOC_0!$A24-3)*64)+(XPQUERYDOC_0!E$1-0), "XPQUERYDOC_0")</f>
        <v>#NAME?</v>
      </c>
      <c r="F24" t="e">
        <f ca="1">_xll.xpGetDataCell(((XPQUERYDOC_0!$A24-3)*64)+(XPQUERYDOC_0!F$1-0), "XPQUERYDOC_0")</f>
        <v>#NAME?</v>
      </c>
      <c r="G24" t="e">
        <f ca="1">_xll.xpGetDataCell(((XPQUERYDOC_0!$A24-3)*64)+(XPQUERYDOC_0!G$1-0), "XPQUERYDOC_0")</f>
        <v>#NAME?</v>
      </c>
      <c r="H24" t="e">
        <f ca="1">_xll.xpGetDataCell(((XPQUERYDOC_0!$A24-3)*64)+(XPQUERYDOC_0!H$1-0), "XPQUERYDOC_0")</f>
        <v>#NAME?</v>
      </c>
      <c r="I24" t="e">
        <f ca="1">_xll.xpGetDataCell(((XPQUERYDOC_0!$A24-3)*64)+(XPQUERYDOC_0!I$1-0), "XPQUERYDOC_0")</f>
        <v>#NAME?</v>
      </c>
      <c r="J24" t="e">
        <f ca="1">_xll.xpGetDataCell(((XPQUERYDOC_0!$A24-3)*64)+(XPQUERYDOC_0!J$1-0), "XPQUERYDOC_0")</f>
        <v>#NAME?</v>
      </c>
      <c r="K24" t="e">
        <f ca="1">_xll.xpGetDataCell(((XPQUERYDOC_0!$A24-3)*64)+(XPQUERYDOC_0!K$1-0), "XPQUERYDOC_0")</f>
        <v>#NAME?</v>
      </c>
      <c r="L24" t="e">
        <f ca="1">_xll.xpGetDataCell(((XPQUERYDOC_0!$A24-3)*64)+(XPQUERYDOC_0!L$1-0), "XPQUERYDOC_0")</f>
        <v>#NAME?</v>
      </c>
      <c r="M24" t="e">
        <f ca="1">_xll.xpGetDataCell(((XPQUERYDOC_0!$A24-3)*64)+(XPQUERYDOC_0!M$1-0), "XPQUERYDOC_0")</f>
        <v>#NAME?</v>
      </c>
      <c r="N24" t="e">
        <f ca="1">_xll.xpGetDataCell(((XPQUERYDOC_0!$A24-3)*64)+(XPQUERYDOC_0!N$1-0), "XPQUERYDOC_0")</f>
        <v>#NAME?</v>
      </c>
      <c r="O24" t="e">
        <f ca="1">_xll.xpGetDataCell(((XPQUERYDOC_0!$A24-3)*64)+(XPQUERYDOC_0!O$1-0), "XPQUERYDOC_0")</f>
        <v>#NAME?</v>
      </c>
      <c r="P24" t="e">
        <f ca="1">_xll.xpGetDataCell(((XPQUERYDOC_0!$A24-3)*64)+(XPQUERYDOC_0!P$1-0), "XPQUERYDOC_0")</f>
        <v>#NAME?</v>
      </c>
      <c r="Q24" t="e">
        <f ca="1">_xll.xpGetDataCell(((XPQUERYDOC_0!$A24-3)*64)+(XPQUERYDOC_0!Q$1-0), "XPQUERYDOC_0")</f>
        <v>#NAME?</v>
      </c>
      <c r="R24" t="e">
        <f ca="1">_xll.xpGetDataCell(((XPQUERYDOC_0!$A24-3)*64)+(XPQUERYDOC_0!R$1-0), "XPQUERYDOC_0")</f>
        <v>#NAME?</v>
      </c>
      <c r="S24" t="e">
        <f ca="1">_xll.xpGetDataCell(((XPQUERYDOC_0!$A24-3)*64)+(XPQUERYDOC_0!S$1-0), "XPQUERYDOC_0")</f>
        <v>#NAME?</v>
      </c>
      <c r="T24" t="e">
        <f ca="1">_xll.xpGetDataCell(((XPQUERYDOC_0!$A24-3)*64)+(XPQUERYDOC_0!T$1-0), "XPQUERYDOC_0")</f>
        <v>#NAME?</v>
      </c>
      <c r="U24" t="e">
        <f ca="1">_xll.xpGetDataCell(((XPQUERYDOC_0!$A24-3)*64)+(XPQUERYDOC_0!U$1-0), "XPQUERYDOC_0")</f>
        <v>#NAME?</v>
      </c>
      <c r="V24" t="e">
        <f ca="1">_xll.xpGetDataCell(((XPQUERYDOC_0!$A24-3)*64)+(XPQUERYDOC_0!V$1-0), "XPQUERYDOC_0")</f>
        <v>#NAME?</v>
      </c>
      <c r="W24" t="e">
        <f ca="1">_xll.xpGetDataCell(((XPQUERYDOC_0!$A24-3)*64)+(XPQUERYDOC_0!W$1-0), "XPQUERYDOC_0")</f>
        <v>#NAME?</v>
      </c>
      <c r="X24" t="e">
        <f ca="1">_xll.xpGetDataCell(((XPQUERYDOC_0!$A24-3)*64)+(XPQUERYDOC_0!X$1-0), "XPQUERYDOC_0")</f>
        <v>#NAME?</v>
      </c>
      <c r="Y24" t="e">
        <f ca="1">_xll.xpGetDataCell(((XPQUERYDOC_0!$A24-3)*64)+(XPQUERYDOC_0!Y$1-0), "XPQUERYDOC_0")</f>
        <v>#NAME?</v>
      </c>
      <c r="Z24" t="e">
        <f ca="1">_xll.xpGetDataCell(((XPQUERYDOC_0!$A24-3)*64)+(XPQUERYDOC_0!Z$1-0), "XPQUERYDOC_0")</f>
        <v>#NAME?</v>
      </c>
      <c r="AA24" t="e">
        <f ca="1">_xll.xpGetDataCell(((XPQUERYDOC_0!$A24-3)*64)+(XPQUERYDOC_0!AA$1-0), "XPQUERYDOC_0")</f>
        <v>#NAME?</v>
      </c>
      <c r="AB24" t="e">
        <f ca="1">_xll.xpGetDataCell(((XPQUERYDOC_0!$A24-3)*64)+(XPQUERYDOC_0!AB$1-0), "XPQUERYDOC_0")</f>
        <v>#NAME?</v>
      </c>
      <c r="AC24" t="e">
        <f ca="1">_xll.xpGetDataCell(((XPQUERYDOC_0!$A24-3)*64)+(XPQUERYDOC_0!AC$1-0), "XPQUERYDOC_0")</f>
        <v>#NAME?</v>
      </c>
      <c r="AD24" t="e">
        <f ca="1">_xll.xpGetDataCell(((XPQUERYDOC_0!$A24-3)*64)+(XPQUERYDOC_0!AD$1-0), "XPQUERYDOC_0")</f>
        <v>#NAME?</v>
      </c>
      <c r="AE24" t="e">
        <f ca="1">_xll.xpGetDataCell(((XPQUERYDOC_0!$A24-3)*64)+(XPQUERYDOC_0!AE$1-0), "XPQUERYDOC_0")</f>
        <v>#NAME?</v>
      </c>
      <c r="AF24" t="e">
        <f ca="1">_xll.xpGetDataCell(((XPQUERYDOC_0!$A24-3)*64)+(XPQUERYDOC_0!AF$1-0), "XPQUERYDOC_0")</f>
        <v>#NAME?</v>
      </c>
      <c r="AG24" t="e">
        <f ca="1">_xll.xpGetDataCell(((XPQUERYDOC_0!$A24-3)*64)+(XPQUERYDOC_0!AG$1-0), "XPQUERYDOC_0")</f>
        <v>#NAME?</v>
      </c>
      <c r="AH24" t="e">
        <f ca="1">_xll.xpGetDataCell(((XPQUERYDOC_0!$A24-3)*64)+(XPQUERYDOC_0!AH$1-0), "XPQUERYDOC_0")</f>
        <v>#NAME?</v>
      </c>
      <c r="AI24" t="e">
        <f ca="1">_xll.xpGetDataCell(((XPQUERYDOC_0!$A24-3)*64)+(XPQUERYDOC_0!AI$1-0), "XPQUERYDOC_0")</f>
        <v>#NAME?</v>
      </c>
      <c r="AJ24" t="e">
        <f ca="1">_xll.xpGetDataCell(((XPQUERYDOC_0!$A24-3)*64)+(XPQUERYDOC_0!AJ$1-0), "XPQUERYDOC_0")</f>
        <v>#NAME?</v>
      </c>
      <c r="AK24" t="e">
        <f ca="1">_xll.xpGetDataCell(((XPQUERYDOC_0!$A24-3)*64)+(XPQUERYDOC_0!AK$1-0), "XPQUERYDOC_0")</f>
        <v>#NAME?</v>
      </c>
      <c r="AL24" t="e">
        <f ca="1">_xll.xpGetDataCell(((XPQUERYDOC_0!$A24-3)*64)+(XPQUERYDOC_0!AL$1-0), "XPQUERYDOC_0")</f>
        <v>#NAME?</v>
      </c>
      <c r="AM24" t="e">
        <f ca="1">_xll.xpGetDataCell(((XPQUERYDOC_0!$A24-3)*64)+(XPQUERYDOC_0!AM$1-0), "XPQUERYDOC_0")</f>
        <v>#NAME?</v>
      </c>
      <c r="AN24" t="e">
        <f ca="1">_xll.xpGetDataCell(((XPQUERYDOC_0!$A24-3)*64)+(XPQUERYDOC_0!AN$1-0), "XPQUERYDOC_0")</f>
        <v>#NAME?</v>
      </c>
      <c r="AO24" t="e">
        <f ca="1">_xll.xpGetDataCell(((XPQUERYDOC_0!$A24-3)*64)+(XPQUERYDOC_0!AO$1-0), "XPQUERYDOC_0")</f>
        <v>#NAME?</v>
      </c>
      <c r="AP24" t="e">
        <f ca="1">_xll.xpGetDataCell(((XPQUERYDOC_0!$A24-3)*64)+(XPQUERYDOC_0!AP$1-0), "XPQUERYDOC_0")</f>
        <v>#NAME?</v>
      </c>
      <c r="AQ24" t="e">
        <f ca="1">_xll.xpGetDataCell(((XPQUERYDOC_0!$A24-3)*64)+(XPQUERYDOC_0!AQ$1-0), "XPQUERYDOC_0")</f>
        <v>#NAME?</v>
      </c>
      <c r="AR24" t="e">
        <f ca="1">_xll.xpGetDataCell(((XPQUERYDOC_0!$A24-3)*64)+(XPQUERYDOC_0!AR$1-0), "XPQUERYDOC_0")</f>
        <v>#NAME?</v>
      </c>
      <c r="AS24" t="e">
        <f ca="1">_xll.xpGetDataCell(((XPQUERYDOC_0!$A24-3)*64)+(XPQUERYDOC_0!AS$1-0), "XPQUERYDOC_0")</f>
        <v>#NAME?</v>
      </c>
      <c r="AT24" t="e">
        <f ca="1">_xll.xpGetDataCell(((XPQUERYDOC_0!$A24-3)*64)+(XPQUERYDOC_0!AT$1-0), "XPQUERYDOC_0")</f>
        <v>#NAME?</v>
      </c>
      <c r="AU24" t="e">
        <f ca="1">_xll.xpGetDataCell(((XPQUERYDOC_0!$A24-3)*64)+(XPQUERYDOC_0!AU$1-0), "XPQUERYDOC_0")</f>
        <v>#NAME?</v>
      </c>
      <c r="AV24" t="e">
        <f ca="1">_xll.xpGetDataCell(((XPQUERYDOC_0!$A24-3)*64)+(XPQUERYDOC_0!AV$1-0), "XPQUERYDOC_0")</f>
        <v>#NAME?</v>
      </c>
      <c r="AW24" t="e">
        <f ca="1">_xll.xpGetDataCell(((XPQUERYDOC_0!$A24-3)*64)+(XPQUERYDOC_0!AW$1-0), "XPQUERYDOC_0")</f>
        <v>#NAME?</v>
      </c>
      <c r="AX24" t="e">
        <f ca="1">_xll.xpGetDataCell(((XPQUERYDOC_0!$A24-3)*64)+(XPQUERYDOC_0!AX$1-0), "XPQUERYDOC_0")</f>
        <v>#NAME?</v>
      </c>
      <c r="AY24" t="e">
        <f ca="1">_xll.xpGetDataCell(((XPQUERYDOC_0!$A24-3)*64)+(XPQUERYDOC_0!AY$1-0), "XPQUERYDOC_0")</f>
        <v>#NAME?</v>
      </c>
      <c r="AZ24" t="e">
        <f ca="1">_xll.xpGetDataCell(((XPQUERYDOC_0!$A24-3)*64)+(XPQUERYDOC_0!AZ$1-0), "XPQUERYDOC_0")</f>
        <v>#NAME?</v>
      </c>
      <c r="BA24" t="e">
        <f ca="1">_xll.xpGetDataCell(((XPQUERYDOC_0!$A24-3)*64)+(XPQUERYDOC_0!BA$1-0), "XPQUERYDOC_0")</f>
        <v>#NAME?</v>
      </c>
      <c r="BB24" t="e">
        <f ca="1">_xll.xpGetDataCell(((XPQUERYDOC_0!$A24-3)*64)+(XPQUERYDOC_0!BB$1-0), "XPQUERYDOC_0")</f>
        <v>#NAME?</v>
      </c>
      <c r="BC24" t="e">
        <f ca="1">_xll.xpGetDataCell(((XPQUERYDOC_0!$A24-3)*64)+(XPQUERYDOC_0!BC$1-0), "XPQUERYDOC_0")</f>
        <v>#NAME?</v>
      </c>
      <c r="BD24" t="e">
        <f ca="1">_xll.xpGetDataCell(((XPQUERYDOC_0!$A24-3)*64)+(XPQUERYDOC_0!BD$1-0), "XPQUERYDOC_0")</f>
        <v>#NAME?</v>
      </c>
      <c r="BE24" t="e">
        <f ca="1">_xll.xpGetDataCell(((XPQUERYDOC_0!$A24-3)*64)+(XPQUERYDOC_0!BE$1-0), "XPQUERYDOC_0")</f>
        <v>#NAME?</v>
      </c>
      <c r="BF24" t="e">
        <f ca="1">_xll.xpGetDataCell(((XPQUERYDOC_0!$A24-3)*64)+(XPQUERYDOC_0!BF$1-0), "XPQUERYDOC_0")</f>
        <v>#NAME?</v>
      </c>
      <c r="BG24" t="e">
        <f ca="1">_xll.xpGetDataCell(((XPQUERYDOC_0!$A24-3)*64)+(XPQUERYDOC_0!BG$1-0), "XPQUERYDOC_0")</f>
        <v>#NAME?</v>
      </c>
      <c r="BH24" t="e">
        <f ca="1">_xll.xpGetDataCell(((XPQUERYDOC_0!$A24-3)*64)+(XPQUERYDOC_0!BH$1-0), "XPQUERYDOC_0")</f>
        <v>#NAME?</v>
      </c>
      <c r="BI24" t="e">
        <f ca="1">_xll.xpGetDataCell(((XPQUERYDOC_0!$A24-3)*64)+(XPQUERYDOC_0!BI$1-0), "XPQUERYDOC_0")</f>
        <v>#NAME?</v>
      </c>
      <c r="BJ24" t="e">
        <f ca="1">_xll.xpGetDataCell(((XPQUERYDOC_0!$A24-3)*64)+(XPQUERYDOC_0!BJ$1-0), "XPQUERYDOC_0")</f>
        <v>#NAME?</v>
      </c>
      <c r="BK24" t="e">
        <f ca="1">_xll.xpGetDataCell(((XPQUERYDOC_0!$A24-3)*64)+(XPQUERYDOC_0!BK$1-0), "XPQUERYDOC_0")</f>
        <v>#NAME?</v>
      </c>
      <c r="BL24" t="e">
        <f ca="1">_xll.xpGetDataCell(((XPQUERYDOC_0!$A24-3)*64)+(XPQUERYDOC_0!BL$1-0), "XPQUERYDOC_0")</f>
        <v>#NAME?</v>
      </c>
      <c r="BM24" t="e">
        <f ca="1">_xll.xpGetDataCell(((XPQUERYDOC_0!$A24-3)*64)+(XPQUERYDOC_0!BM$1-0), "XPQUERYDOC_0")</f>
        <v>#NAME?</v>
      </c>
    </row>
    <row r="25" spans="1:65">
      <c r="A25" t="e">
        <f ca="1">_xll.xpGetDimLabel(2, 20, "XPQUERYDOC_0")</f>
        <v>#NAME?</v>
      </c>
      <c r="B25" t="e">
        <f ca="1">_xll.xpGetDataCell(((XPQUERYDOC_0!$A25-3)*64)+(XPQUERYDOC_0!B$1-0), "XPQUERYDOC_0")</f>
        <v>#NAME?</v>
      </c>
      <c r="C25" t="e">
        <f ca="1">_xll.xpGetDataCell(((XPQUERYDOC_0!$A25-3)*64)+(XPQUERYDOC_0!C$1-0), "XPQUERYDOC_0")</f>
        <v>#NAME?</v>
      </c>
      <c r="D25" t="e">
        <f ca="1">_xll.xpGetDataCell(((XPQUERYDOC_0!$A25-3)*64)+(XPQUERYDOC_0!D$1-0), "XPQUERYDOC_0")</f>
        <v>#NAME?</v>
      </c>
      <c r="E25" t="e">
        <f ca="1">_xll.xpGetDataCell(((XPQUERYDOC_0!$A25-3)*64)+(XPQUERYDOC_0!E$1-0), "XPQUERYDOC_0")</f>
        <v>#NAME?</v>
      </c>
      <c r="F25" t="e">
        <f ca="1">_xll.xpGetDataCell(((XPQUERYDOC_0!$A25-3)*64)+(XPQUERYDOC_0!F$1-0), "XPQUERYDOC_0")</f>
        <v>#NAME?</v>
      </c>
      <c r="G25" t="e">
        <f ca="1">_xll.xpGetDataCell(((XPQUERYDOC_0!$A25-3)*64)+(XPQUERYDOC_0!G$1-0), "XPQUERYDOC_0")</f>
        <v>#NAME?</v>
      </c>
      <c r="H25" t="e">
        <f ca="1">_xll.xpGetDataCell(((XPQUERYDOC_0!$A25-3)*64)+(XPQUERYDOC_0!H$1-0), "XPQUERYDOC_0")</f>
        <v>#NAME?</v>
      </c>
      <c r="I25" t="e">
        <f ca="1">_xll.xpGetDataCell(((XPQUERYDOC_0!$A25-3)*64)+(XPQUERYDOC_0!I$1-0), "XPQUERYDOC_0")</f>
        <v>#NAME?</v>
      </c>
      <c r="J25" t="e">
        <f ca="1">_xll.xpGetDataCell(((XPQUERYDOC_0!$A25-3)*64)+(XPQUERYDOC_0!J$1-0), "XPQUERYDOC_0")</f>
        <v>#NAME?</v>
      </c>
      <c r="K25" t="e">
        <f ca="1">_xll.xpGetDataCell(((XPQUERYDOC_0!$A25-3)*64)+(XPQUERYDOC_0!K$1-0), "XPQUERYDOC_0")</f>
        <v>#NAME?</v>
      </c>
      <c r="L25" t="e">
        <f ca="1">_xll.xpGetDataCell(((XPQUERYDOC_0!$A25-3)*64)+(XPQUERYDOC_0!L$1-0), "XPQUERYDOC_0")</f>
        <v>#NAME?</v>
      </c>
      <c r="M25" t="e">
        <f ca="1">_xll.xpGetDataCell(((XPQUERYDOC_0!$A25-3)*64)+(XPQUERYDOC_0!M$1-0), "XPQUERYDOC_0")</f>
        <v>#NAME?</v>
      </c>
      <c r="N25" t="e">
        <f ca="1">_xll.xpGetDataCell(((XPQUERYDOC_0!$A25-3)*64)+(XPQUERYDOC_0!N$1-0), "XPQUERYDOC_0")</f>
        <v>#NAME?</v>
      </c>
      <c r="O25" t="e">
        <f ca="1">_xll.xpGetDataCell(((XPQUERYDOC_0!$A25-3)*64)+(XPQUERYDOC_0!O$1-0), "XPQUERYDOC_0")</f>
        <v>#NAME?</v>
      </c>
      <c r="P25" t="e">
        <f ca="1">_xll.xpGetDataCell(((XPQUERYDOC_0!$A25-3)*64)+(XPQUERYDOC_0!P$1-0), "XPQUERYDOC_0")</f>
        <v>#NAME?</v>
      </c>
      <c r="Q25" t="e">
        <f ca="1">_xll.xpGetDataCell(((XPQUERYDOC_0!$A25-3)*64)+(XPQUERYDOC_0!Q$1-0), "XPQUERYDOC_0")</f>
        <v>#NAME?</v>
      </c>
      <c r="R25" t="e">
        <f ca="1">_xll.xpGetDataCell(((XPQUERYDOC_0!$A25-3)*64)+(XPQUERYDOC_0!R$1-0), "XPQUERYDOC_0")</f>
        <v>#NAME?</v>
      </c>
      <c r="S25" t="e">
        <f ca="1">_xll.xpGetDataCell(((XPQUERYDOC_0!$A25-3)*64)+(XPQUERYDOC_0!S$1-0), "XPQUERYDOC_0")</f>
        <v>#NAME?</v>
      </c>
      <c r="T25" t="e">
        <f ca="1">_xll.xpGetDataCell(((XPQUERYDOC_0!$A25-3)*64)+(XPQUERYDOC_0!T$1-0), "XPQUERYDOC_0")</f>
        <v>#NAME?</v>
      </c>
      <c r="U25" t="e">
        <f ca="1">_xll.xpGetDataCell(((XPQUERYDOC_0!$A25-3)*64)+(XPQUERYDOC_0!U$1-0), "XPQUERYDOC_0")</f>
        <v>#NAME?</v>
      </c>
      <c r="V25" t="e">
        <f ca="1">_xll.xpGetDataCell(((XPQUERYDOC_0!$A25-3)*64)+(XPQUERYDOC_0!V$1-0), "XPQUERYDOC_0")</f>
        <v>#NAME?</v>
      </c>
      <c r="W25" t="e">
        <f ca="1">_xll.xpGetDataCell(((XPQUERYDOC_0!$A25-3)*64)+(XPQUERYDOC_0!W$1-0), "XPQUERYDOC_0")</f>
        <v>#NAME?</v>
      </c>
      <c r="X25" t="e">
        <f ca="1">_xll.xpGetDataCell(((XPQUERYDOC_0!$A25-3)*64)+(XPQUERYDOC_0!X$1-0), "XPQUERYDOC_0")</f>
        <v>#NAME?</v>
      </c>
      <c r="Y25" t="e">
        <f ca="1">_xll.xpGetDataCell(((XPQUERYDOC_0!$A25-3)*64)+(XPQUERYDOC_0!Y$1-0), "XPQUERYDOC_0")</f>
        <v>#NAME?</v>
      </c>
      <c r="Z25" t="e">
        <f ca="1">_xll.xpGetDataCell(((XPQUERYDOC_0!$A25-3)*64)+(XPQUERYDOC_0!Z$1-0), "XPQUERYDOC_0")</f>
        <v>#NAME?</v>
      </c>
      <c r="AA25" t="e">
        <f ca="1">_xll.xpGetDataCell(((XPQUERYDOC_0!$A25-3)*64)+(XPQUERYDOC_0!AA$1-0), "XPQUERYDOC_0")</f>
        <v>#NAME?</v>
      </c>
      <c r="AB25" t="e">
        <f ca="1">_xll.xpGetDataCell(((XPQUERYDOC_0!$A25-3)*64)+(XPQUERYDOC_0!AB$1-0), "XPQUERYDOC_0")</f>
        <v>#NAME?</v>
      </c>
      <c r="AC25" t="e">
        <f ca="1">_xll.xpGetDataCell(((XPQUERYDOC_0!$A25-3)*64)+(XPQUERYDOC_0!AC$1-0), "XPQUERYDOC_0")</f>
        <v>#NAME?</v>
      </c>
      <c r="AD25" t="e">
        <f ca="1">_xll.xpGetDataCell(((XPQUERYDOC_0!$A25-3)*64)+(XPQUERYDOC_0!AD$1-0), "XPQUERYDOC_0")</f>
        <v>#NAME?</v>
      </c>
      <c r="AE25" t="e">
        <f ca="1">_xll.xpGetDataCell(((XPQUERYDOC_0!$A25-3)*64)+(XPQUERYDOC_0!AE$1-0), "XPQUERYDOC_0")</f>
        <v>#NAME?</v>
      </c>
      <c r="AF25" t="e">
        <f ca="1">_xll.xpGetDataCell(((XPQUERYDOC_0!$A25-3)*64)+(XPQUERYDOC_0!AF$1-0), "XPQUERYDOC_0")</f>
        <v>#NAME?</v>
      </c>
      <c r="AG25" t="e">
        <f ca="1">_xll.xpGetDataCell(((XPQUERYDOC_0!$A25-3)*64)+(XPQUERYDOC_0!AG$1-0), "XPQUERYDOC_0")</f>
        <v>#NAME?</v>
      </c>
      <c r="AH25" t="e">
        <f ca="1">_xll.xpGetDataCell(((XPQUERYDOC_0!$A25-3)*64)+(XPQUERYDOC_0!AH$1-0), "XPQUERYDOC_0")</f>
        <v>#NAME?</v>
      </c>
      <c r="AI25" t="e">
        <f ca="1">_xll.xpGetDataCell(((XPQUERYDOC_0!$A25-3)*64)+(XPQUERYDOC_0!AI$1-0), "XPQUERYDOC_0")</f>
        <v>#NAME?</v>
      </c>
      <c r="AJ25" t="e">
        <f ca="1">_xll.xpGetDataCell(((XPQUERYDOC_0!$A25-3)*64)+(XPQUERYDOC_0!AJ$1-0), "XPQUERYDOC_0")</f>
        <v>#NAME?</v>
      </c>
      <c r="AK25" t="e">
        <f ca="1">_xll.xpGetDataCell(((XPQUERYDOC_0!$A25-3)*64)+(XPQUERYDOC_0!AK$1-0), "XPQUERYDOC_0")</f>
        <v>#NAME?</v>
      </c>
      <c r="AL25" t="e">
        <f ca="1">_xll.xpGetDataCell(((XPQUERYDOC_0!$A25-3)*64)+(XPQUERYDOC_0!AL$1-0), "XPQUERYDOC_0")</f>
        <v>#NAME?</v>
      </c>
      <c r="AM25" t="e">
        <f ca="1">_xll.xpGetDataCell(((XPQUERYDOC_0!$A25-3)*64)+(XPQUERYDOC_0!AM$1-0), "XPQUERYDOC_0")</f>
        <v>#NAME?</v>
      </c>
      <c r="AN25" t="e">
        <f ca="1">_xll.xpGetDataCell(((XPQUERYDOC_0!$A25-3)*64)+(XPQUERYDOC_0!AN$1-0), "XPQUERYDOC_0")</f>
        <v>#NAME?</v>
      </c>
      <c r="AO25" t="e">
        <f ca="1">_xll.xpGetDataCell(((XPQUERYDOC_0!$A25-3)*64)+(XPQUERYDOC_0!AO$1-0), "XPQUERYDOC_0")</f>
        <v>#NAME?</v>
      </c>
      <c r="AP25" t="e">
        <f ca="1">_xll.xpGetDataCell(((XPQUERYDOC_0!$A25-3)*64)+(XPQUERYDOC_0!AP$1-0), "XPQUERYDOC_0")</f>
        <v>#NAME?</v>
      </c>
      <c r="AQ25" t="e">
        <f ca="1">_xll.xpGetDataCell(((XPQUERYDOC_0!$A25-3)*64)+(XPQUERYDOC_0!AQ$1-0), "XPQUERYDOC_0")</f>
        <v>#NAME?</v>
      </c>
      <c r="AR25" t="e">
        <f ca="1">_xll.xpGetDataCell(((XPQUERYDOC_0!$A25-3)*64)+(XPQUERYDOC_0!AR$1-0), "XPQUERYDOC_0")</f>
        <v>#NAME?</v>
      </c>
      <c r="AS25" t="e">
        <f ca="1">_xll.xpGetDataCell(((XPQUERYDOC_0!$A25-3)*64)+(XPQUERYDOC_0!AS$1-0), "XPQUERYDOC_0")</f>
        <v>#NAME?</v>
      </c>
      <c r="AT25" t="e">
        <f ca="1">_xll.xpGetDataCell(((XPQUERYDOC_0!$A25-3)*64)+(XPQUERYDOC_0!AT$1-0), "XPQUERYDOC_0")</f>
        <v>#NAME?</v>
      </c>
      <c r="AU25" t="e">
        <f ca="1">_xll.xpGetDataCell(((XPQUERYDOC_0!$A25-3)*64)+(XPQUERYDOC_0!AU$1-0), "XPQUERYDOC_0")</f>
        <v>#NAME?</v>
      </c>
      <c r="AV25" t="e">
        <f ca="1">_xll.xpGetDataCell(((XPQUERYDOC_0!$A25-3)*64)+(XPQUERYDOC_0!AV$1-0), "XPQUERYDOC_0")</f>
        <v>#NAME?</v>
      </c>
      <c r="AW25" t="e">
        <f ca="1">_xll.xpGetDataCell(((XPQUERYDOC_0!$A25-3)*64)+(XPQUERYDOC_0!AW$1-0), "XPQUERYDOC_0")</f>
        <v>#NAME?</v>
      </c>
      <c r="AX25" t="e">
        <f ca="1">_xll.xpGetDataCell(((XPQUERYDOC_0!$A25-3)*64)+(XPQUERYDOC_0!AX$1-0), "XPQUERYDOC_0")</f>
        <v>#NAME?</v>
      </c>
      <c r="AY25" t="e">
        <f ca="1">_xll.xpGetDataCell(((XPQUERYDOC_0!$A25-3)*64)+(XPQUERYDOC_0!AY$1-0), "XPQUERYDOC_0")</f>
        <v>#NAME?</v>
      </c>
      <c r="AZ25" t="e">
        <f ca="1">_xll.xpGetDataCell(((XPQUERYDOC_0!$A25-3)*64)+(XPQUERYDOC_0!AZ$1-0), "XPQUERYDOC_0")</f>
        <v>#NAME?</v>
      </c>
      <c r="BA25" t="e">
        <f ca="1">_xll.xpGetDataCell(((XPQUERYDOC_0!$A25-3)*64)+(XPQUERYDOC_0!BA$1-0), "XPQUERYDOC_0")</f>
        <v>#NAME?</v>
      </c>
      <c r="BB25" t="e">
        <f ca="1">_xll.xpGetDataCell(((XPQUERYDOC_0!$A25-3)*64)+(XPQUERYDOC_0!BB$1-0), "XPQUERYDOC_0")</f>
        <v>#NAME?</v>
      </c>
      <c r="BC25" t="e">
        <f ca="1">_xll.xpGetDataCell(((XPQUERYDOC_0!$A25-3)*64)+(XPQUERYDOC_0!BC$1-0), "XPQUERYDOC_0")</f>
        <v>#NAME?</v>
      </c>
      <c r="BD25" t="e">
        <f ca="1">_xll.xpGetDataCell(((XPQUERYDOC_0!$A25-3)*64)+(XPQUERYDOC_0!BD$1-0), "XPQUERYDOC_0")</f>
        <v>#NAME?</v>
      </c>
      <c r="BE25" t="e">
        <f ca="1">_xll.xpGetDataCell(((XPQUERYDOC_0!$A25-3)*64)+(XPQUERYDOC_0!BE$1-0), "XPQUERYDOC_0")</f>
        <v>#NAME?</v>
      </c>
      <c r="BF25" t="e">
        <f ca="1">_xll.xpGetDataCell(((XPQUERYDOC_0!$A25-3)*64)+(XPQUERYDOC_0!BF$1-0), "XPQUERYDOC_0")</f>
        <v>#NAME?</v>
      </c>
      <c r="BG25" t="e">
        <f ca="1">_xll.xpGetDataCell(((XPQUERYDOC_0!$A25-3)*64)+(XPQUERYDOC_0!BG$1-0), "XPQUERYDOC_0")</f>
        <v>#NAME?</v>
      </c>
      <c r="BH25" t="e">
        <f ca="1">_xll.xpGetDataCell(((XPQUERYDOC_0!$A25-3)*64)+(XPQUERYDOC_0!BH$1-0), "XPQUERYDOC_0")</f>
        <v>#NAME?</v>
      </c>
      <c r="BI25" t="e">
        <f ca="1">_xll.xpGetDataCell(((XPQUERYDOC_0!$A25-3)*64)+(XPQUERYDOC_0!BI$1-0), "XPQUERYDOC_0")</f>
        <v>#NAME?</v>
      </c>
      <c r="BJ25" t="e">
        <f ca="1">_xll.xpGetDataCell(((XPQUERYDOC_0!$A25-3)*64)+(XPQUERYDOC_0!BJ$1-0), "XPQUERYDOC_0")</f>
        <v>#NAME?</v>
      </c>
      <c r="BK25" t="e">
        <f ca="1">_xll.xpGetDataCell(((XPQUERYDOC_0!$A25-3)*64)+(XPQUERYDOC_0!BK$1-0), "XPQUERYDOC_0")</f>
        <v>#NAME?</v>
      </c>
      <c r="BL25" t="e">
        <f ca="1">_xll.xpGetDataCell(((XPQUERYDOC_0!$A25-3)*64)+(XPQUERYDOC_0!BL$1-0), "XPQUERYDOC_0")</f>
        <v>#NAME?</v>
      </c>
      <c r="BM25" t="e">
        <f ca="1">_xll.xpGetDataCell(((XPQUERYDOC_0!$A25-3)*64)+(XPQUERYDOC_0!BM$1-0), "XPQUERYDOC_0")</f>
        <v>#NAME?</v>
      </c>
    </row>
    <row r="26" spans="1:65">
      <c r="A26" t="e">
        <f ca="1">_xll.xpGetDimLabel(2, 21, "XPQUERYDOC_0")</f>
        <v>#NAME?</v>
      </c>
      <c r="B26" t="e">
        <f ca="1">_xll.xpGetDataCell(((XPQUERYDOC_0!$A26-3)*64)+(XPQUERYDOC_0!B$1-0), "XPQUERYDOC_0")</f>
        <v>#NAME?</v>
      </c>
      <c r="C26" t="e">
        <f ca="1">_xll.xpGetDataCell(((XPQUERYDOC_0!$A26-3)*64)+(XPQUERYDOC_0!C$1-0), "XPQUERYDOC_0")</f>
        <v>#NAME?</v>
      </c>
      <c r="D26" t="e">
        <f ca="1">_xll.xpGetDataCell(((XPQUERYDOC_0!$A26-3)*64)+(XPQUERYDOC_0!D$1-0), "XPQUERYDOC_0")</f>
        <v>#NAME?</v>
      </c>
      <c r="E26" t="e">
        <f ca="1">_xll.xpGetDataCell(((XPQUERYDOC_0!$A26-3)*64)+(XPQUERYDOC_0!E$1-0), "XPQUERYDOC_0")</f>
        <v>#NAME?</v>
      </c>
      <c r="F26" t="e">
        <f ca="1">_xll.xpGetDataCell(((XPQUERYDOC_0!$A26-3)*64)+(XPQUERYDOC_0!F$1-0), "XPQUERYDOC_0")</f>
        <v>#NAME?</v>
      </c>
      <c r="G26" t="e">
        <f ca="1">_xll.xpGetDataCell(((XPQUERYDOC_0!$A26-3)*64)+(XPQUERYDOC_0!G$1-0), "XPQUERYDOC_0")</f>
        <v>#NAME?</v>
      </c>
      <c r="H26" t="e">
        <f ca="1">_xll.xpGetDataCell(((XPQUERYDOC_0!$A26-3)*64)+(XPQUERYDOC_0!H$1-0), "XPQUERYDOC_0")</f>
        <v>#NAME?</v>
      </c>
      <c r="I26" t="e">
        <f ca="1">_xll.xpGetDataCell(((XPQUERYDOC_0!$A26-3)*64)+(XPQUERYDOC_0!I$1-0), "XPQUERYDOC_0")</f>
        <v>#NAME?</v>
      </c>
      <c r="J26" t="e">
        <f ca="1">_xll.xpGetDataCell(((XPQUERYDOC_0!$A26-3)*64)+(XPQUERYDOC_0!J$1-0), "XPQUERYDOC_0")</f>
        <v>#NAME?</v>
      </c>
      <c r="K26" t="e">
        <f ca="1">_xll.xpGetDataCell(((XPQUERYDOC_0!$A26-3)*64)+(XPQUERYDOC_0!K$1-0), "XPQUERYDOC_0")</f>
        <v>#NAME?</v>
      </c>
      <c r="L26" t="e">
        <f ca="1">_xll.xpGetDataCell(((XPQUERYDOC_0!$A26-3)*64)+(XPQUERYDOC_0!L$1-0), "XPQUERYDOC_0")</f>
        <v>#NAME?</v>
      </c>
      <c r="M26" t="e">
        <f ca="1">_xll.xpGetDataCell(((XPQUERYDOC_0!$A26-3)*64)+(XPQUERYDOC_0!M$1-0), "XPQUERYDOC_0")</f>
        <v>#NAME?</v>
      </c>
      <c r="N26" t="e">
        <f ca="1">_xll.xpGetDataCell(((XPQUERYDOC_0!$A26-3)*64)+(XPQUERYDOC_0!N$1-0), "XPQUERYDOC_0")</f>
        <v>#NAME?</v>
      </c>
      <c r="O26" t="e">
        <f ca="1">_xll.xpGetDataCell(((XPQUERYDOC_0!$A26-3)*64)+(XPQUERYDOC_0!O$1-0), "XPQUERYDOC_0")</f>
        <v>#NAME?</v>
      </c>
      <c r="P26" t="e">
        <f ca="1">_xll.xpGetDataCell(((XPQUERYDOC_0!$A26-3)*64)+(XPQUERYDOC_0!P$1-0), "XPQUERYDOC_0")</f>
        <v>#NAME?</v>
      </c>
      <c r="Q26" t="e">
        <f ca="1">_xll.xpGetDataCell(((XPQUERYDOC_0!$A26-3)*64)+(XPQUERYDOC_0!Q$1-0), "XPQUERYDOC_0")</f>
        <v>#NAME?</v>
      </c>
      <c r="R26" t="e">
        <f ca="1">_xll.xpGetDataCell(((XPQUERYDOC_0!$A26-3)*64)+(XPQUERYDOC_0!R$1-0), "XPQUERYDOC_0")</f>
        <v>#NAME?</v>
      </c>
      <c r="S26" t="e">
        <f ca="1">_xll.xpGetDataCell(((XPQUERYDOC_0!$A26-3)*64)+(XPQUERYDOC_0!S$1-0), "XPQUERYDOC_0")</f>
        <v>#NAME?</v>
      </c>
      <c r="T26" t="e">
        <f ca="1">_xll.xpGetDataCell(((XPQUERYDOC_0!$A26-3)*64)+(XPQUERYDOC_0!T$1-0), "XPQUERYDOC_0")</f>
        <v>#NAME?</v>
      </c>
      <c r="U26" t="e">
        <f ca="1">_xll.xpGetDataCell(((XPQUERYDOC_0!$A26-3)*64)+(XPQUERYDOC_0!U$1-0), "XPQUERYDOC_0")</f>
        <v>#NAME?</v>
      </c>
      <c r="V26" t="e">
        <f ca="1">_xll.xpGetDataCell(((XPQUERYDOC_0!$A26-3)*64)+(XPQUERYDOC_0!V$1-0), "XPQUERYDOC_0")</f>
        <v>#NAME?</v>
      </c>
      <c r="W26" t="e">
        <f ca="1">_xll.xpGetDataCell(((XPQUERYDOC_0!$A26-3)*64)+(XPQUERYDOC_0!W$1-0), "XPQUERYDOC_0")</f>
        <v>#NAME?</v>
      </c>
      <c r="X26" t="e">
        <f ca="1">_xll.xpGetDataCell(((XPQUERYDOC_0!$A26-3)*64)+(XPQUERYDOC_0!X$1-0), "XPQUERYDOC_0")</f>
        <v>#NAME?</v>
      </c>
      <c r="Y26" t="e">
        <f ca="1">_xll.xpGetDataCell(((XPQUERYDOC_0!$A26-3)*64)+(XPQUERYDOC_0!Y$1-0), "XPQUERYDOC_0")</f>
        <v>#NAME?</v>
      </c>
      <c r="Z26" t="e">
        <f ca="1">_xll.xpGetDataCell(((XPQUERYDOC_0!$A26-3)*64)+(XPQUERYDOC_0!Z$1-0), "XPQUERYDOC_0")</f>
        <v>#NAME?</v>
      </c>
      <c r="AA26" t="e">
        <f ca="1">_xll.xpGetDataCell(((XPQUERYDOC_0!$A26-3)*64)+(XPQUERYDOC_0!AA$1-0), "XPQUERYDOC_0")</f>
        <v>#NAME?</v>
      </c>
      <c r="AB26" t="e">
        <f ca="1">_xll.xpGetDataCell(((XPQUERYDOC_0!$A26-3)*64)+(XPQUERYDOC_0!AB$1-0), "XPQUERYDOC_0")</f>
        <v>#NAME?</v>
      </c>
      <c r="AC26" t="e">
        <f ca="1">_xll.xpGetDataCell(((XPQUERYDOC_0!$A26-3)*64)+(XPQUERYDOC_0!AC$1-0), "XPQUERYDOC_0")</f>
        <v>#NAME?</v>
      </c>
      <c r="AD26" t="e">
        <f ca="1">_xll.xpGetDataCell(((XPQUERYDOC_0!$A26-3)*64)+(XPQUERYDOC_0!AD$1-0), "XPQUERYDOC_0")</f>
        <v>#NAME?</v>
      </c>
      <c r="AE26" t="e">
        <f ca="1">_xll.xpGetDataCell(((XPQUERYDOC_0!$A26-3)*64)+(XPQUERYDOC_0!AE$1-0), "XPQUERYDOC_0")</f>
        <v>#NAME?</v>
      </c>
      <c r="AF26" t="e">
        <f ca="1">_xll.xpGetDataCell(((XPQUERYDOC_0!$A26-3)*64)+(XPQUERYDOC_0!AF$1-0), "XPQUERYDOC_0")</f>
        <v>#NAME?</v>
      </c>
      <c r="AG26" t="e">
        <f ca="1">_xll.xpGetDataCell(((XPQUERYDOC_0!$A26-3)*64)+(XPQUERYDOC_0!AG$1-0), "XPQUERYDOC_0")</f>
        <v>#NAME?</v>
      </c>
      <c r="AH26" t="e">
        <f ca="1">_xll.xpGetDataCell(((XPQUERYDOC_0!$A26-3)*64)+(XPQUERYDOC_0!AH$1-0), "XPQUERYDOC_0")</f>
        <v>#NAME?</v>
      </c>
      <c r="AI26" t="e">
        <f ca="1">_xll.xpGetDataCell(((XPQUERYDOC_0!$A26-3)*64)+(XPQUERYDOC_0!AI$1-0), "XPQUERYDOC_0")</f>
        <v>#NAME?</v>
      </c>
      <c r="AJ26" t="e">
        <f ca="1">_xll.xpGetDataCell(((XPQUERYDOC_0!$A26-3)*64)+(XPQUERYDOC_0!AJ$1-0), "XPQUERYDOC_0")</f>
        <v>#NAME?</v>
      </c>
      <c r="AK26" t="e">
        <f ca="1">_xll.xpGetDataCell(((XPQUERYDOC_0!$A26-3)*64)+(XPQUERYDOC_0!AK$1-0), "XPQUERYDOC_0")</f>
        <v>#NAME?</v>
      </c>
      <c r="AL26" t="e">
        <f ca="1">_xll.xpGetDataCell(((XPQUERYDOC_0!$A26-3)*64)+(XPQUERYDOC_0!AL$1-0), "XPQUERYDOC_0")</f>
        <v>#NAME?</v>
      </c>
      <c r="AM26" t="e">
        <f ca="1">_xll.xpGetDataCell(((XPQUERYDOC_0!$A26-3)*64)+(XPQUERYDOC_0!AM$1-0), "XPQUERYDOC_0")</f>
        <v>#NAME?</v>
      </c>
      <c r="AN26" t="e">
        <f ca="1">_xll.xpGetDataCell(((XPQUERYDOC_0!$A26-3)*64)+(XPQUERYDOC_0!AN$1-0), "XPQUERYDOC_0")</f>
        <v>#NAME?</v>
      </c>
      <c r="AO26" t="e">
        <f ca="1">_xll.xpGetDataCell(((XPQUERYDOC_0!$A26-3)*64)+(XPQUERYDOC_0!AO$1-0), "XPQUERYDOC_0")</f>
        <v>#NAME?</v>
      </c>
      <c r="AP26" t="e">
        <f ca="1">_xll.xpGetDataCell(((XPQUERYDOC_0!$A26-3)*64)+(XPQUERYDOC_0!AP$1-0), "XPQUERYDOC_0")</f>
        <v>#NAME?</v>
      </c>
      <c r="AQ26" t="e">
        <f ca="1">_xll.xpGetDataCell(((XPQUERYDOC_0!$A26-3)*64)+(XPQUERYDOC_0!AQ$1-0), "XPQUERYDOC_0")</f>
        <v>#NAME?</v>
      </c>
      <c r="AR26" t="e">
        <f ca="1">_xll.xpGetDataCell(((XPQUERYDOC_0!$A26-3)*64)+(XPQUERYDOC_0!AR$1-0), "XPQUERYDOC_0")</f>
        <v>#NAME?</v>
      </c>
      <c r="AS26" t="e">
        <f ca="1">_xll.xpGetDataCell(((XPQUERYDOC_0!$A26-3)*64)+(XPQUERYDOC_0!AS$1-0), "XPQUERYDOC_0")</f>
        <v>#NAME?</v>
      </c>
      <c r="AT26" t="e">
        <f ca="1">_xll.xpGetDataCell(((XPQUERYDOC_0!$A26-3)*64)+(XPQUERYDOC_0!AT$1-0), "XPQUERYDOC_0")</f>
        <v>#NAME?</v>
      </c>
      <c r="AU26" t="e">
        <f ca="1">_xll.xpGetDataCell(((XPQUERYDOC_0!$A26-3)*64)+(XPQUERYDOC_0!AU$1-0), "XPQUERYDOC_0")</f>
        <v>#NAME?</v>
      </c>
      <c r="AV26" t="e">
        <f ca="1">_xll.xpGetDataCell(((XPQUERYDOC_0!$A26-3)*64)+(XPQUERYDOC_0!AV$1-0), "XPQUERYDOC_0")</f>
        <v>#NAME?</v>
      </c>
      <c r="AW26" t="e">
        <f ca="1">_xll.xpGetDataCell(((XPQUERYDOC_0!$A26-3)*64)+(XPQUERYDOC_0!AW$1-0), "XPQUERYDOC_0")</f>
        <v>#NAME?</v>
      </c>
      <c r="AX26" t="e">
        <f ca="1">_xll.xpGetDataCell(((XPQUERYDOC_0!$A26-3)*64)+(XPQUERYDOC_0!AX$1-0), "XPQUERYDOC_0")</f>
        <v>#NAME?</v>
      </c>
      <c r="AY26" t="e">
        <f ca="1">_xll.xpGetDataCell(((XPQUERYDOC_0!$A26-3)*64)+(XPQUERYDOC_0!AY$1-0), "XPQUERYDOC_0")</f>
        <v>#NAME?</v>
      </c>
      <c r="AZ26" t="e">
        <f ca="1">_xll.xpGetDataCell(((XPQUERYDOC_0!$A26-3)*64)+(XPQUERYDOC_0!AZ$1-0), "XPQUERYDOC_0")</f>
        <v>#NAME?</v>
      </c>
      <c r="BA26" t="e">
        <f ca="1">_xll.xpGetDataCell(((XPQUERYDOC_0!$A26-3)*64)+(XPQUERYDOC_0!BA$1-0), "XPQUERYDOC_0")</f>
        <v>#NAME?</v>
      </c>
      <c r="BB26" t="e">
        <f ca="1">_xll.xpGetDataCell(((XPQUERYDOC_0!$A26-3)*64)+(XPQUERYDOC_0!BB$1-0), "XPQUERYDOC_0")</f>
        <v>#NAME?</v>
      </c>
      <c r="BC26" t="e">
        <f ca="1">_xll.xpGetDataCell(((XPQUERYDOC_0!$A26-3)*64)+(XPQUERYDOC_0!BC$1-0), "XPQUERYDOC_0")</f>
        <v>#NAME?</v>
      </c>
      <c r="BD26" t="e">
        <f ca="1">_xll.xpGetDataCell(((XPQUERYDOC_0!$A26-3)*64)+(XPQUERYDOC_0!BD$1-0), "XPQUERYDOC_0")</f>
        <v>#NAME?</v>
      </c>
      <c r="BE26" t="e">
        <f ca="1">_xll.xpGetDataCell(((XPQUERYDOC_0!$A26-3)*64)+(XPQUERYDOC_0!BE$1-0), "XPQUERYDOC_0")</f>
        <v>#NAME?</v>
      </c>
      <c r="BF26" t="e">
        <f ca="1">_xll.xpGetDataCell(((XPQUERYDOC_0!$A26-3)*64)+(XPQUERYDOC_0!BF$1-0), "XPQUERYDOC_0")</f>
        <v>#NAME?</v>
      </c>
      <c r="BG26" t="e">
        <f ca="1">_xll.xpGetDataCell(((XPQUERYDOC_0!$A26-3)*64)+(XPQUERYDOC_0!BG$1-0), "XPQUERYDOC_0")</f>
        <v>#NAME?</v>
      </c>
      <c r="BH26" t="e">
        <f ca="1">_xll.xpGetDataCell(((XPQUERYDOC_0!$A26-3)*64)+(XPQUERYDOC_0!BH$1-0), "XPQUERYDOC_0")</f>
        <v>#NAME?</v>
      </c>
      <c r="BI26" t="e">
        <f ca="1">_xll.xpGetDataCell(((XPQUERYDOC_0!$A26-3)*64)+(XPQUERYDOC_0!BI$1-0), "XPQUERYDOC_0")</f>
        <v>#NAME?</v>
      </c>
      <c r="BJ26" t="e">
        <f ca="1">_xll.xpGetDataCell(((XPQUERYDOC_0!$A26-3)*64)+(XPQUERYDOC_0!BJ$1-0), "XPQUERYDOC_0")</f>
        <v>#NAME?</v>
      </c>
      <c r="BK26" t="e">
        <f ca="1">_xll.xpGetDataCell(((XPQUERYDOC_0!$A26-3)*64)+(XPQUERYDOC_0!BK$1-0), "XPQUERYDOC_0")</f>
        <v>#NAME?</v>
      </c>
      <c r="BL26" t="e">
        <f ca="1">_xll.xpGetDataCell(((XPQUERYDOC_0!$A26-3)*64)+(XPQUERYDOC_0!BL$1-0), "XPQUERYDOC_0")</f>
        <v>#NAME?</v>
      </c>
      <c r="BM26" t="e">
        <f ca="1">_xll.xpGetDataCell(((XPQUERYDOC_0!$A26-3)*64)+(XPQUERYDOC_0!BM$1-0), "XPQUERYDOC_0")</f>
        <v>#NAME?</v>
      </c>
    </row>
    <row r="27" spans="1:65">
      <c r="A27" t="e">
        <f ca="1">_xll.xpGetDimLabel(2, 22, "XPQUERYDOC_0")</f>
        <v>#NAME?</v>
      </c>
      <c r="B27" t="e">
        <f ca="1">_xll.xpGetDataCell(((XPQUERYDOC_0!$A27-3)*64)+(XPQUERYDOC_0!B$1-0), "XPQUERYDOC_0")</f>
        <v>#NAME?</v>
      </c>
      <c r="C27" t="e">
        <f ca="1">_xll.xpGetDataCell(((XPQUERYDOC_0!$A27-3)*64)+(XPQUERYDOC_0!C$1-0), "XPQUERYDOC_0")</f>
        <v>#NAME?</v>
      </c>
      <c r="D27" t="e">
        <f ca="1">_xll.xpGetDataCell(((XPQUERYDOC_0!$A27-3)*64)+(XPQUERYDOC_0!D$1-0), "XPQUERYDOC_0")</f>
        <v>#NAME?</v>
      </c>
      <c r="E27" t="e">
        <f ca="1">_xll.xpGetDataCell(((XPQUERYDOC_0!$A27-3)*64)+(XPQUERYDOC_0!E$1-0), "XPQUERYDOC_0")</f>
        <v>#NAME?</v>
      </c>
      <c r="F27" t="e">
        <f ca="1">_xll.xpGetDataCell(((XPQUERYDOC_0!$A27-3)*64)+(XPQUERYDOC_0!F$1-0), "XPQUERYDOC_0")</f>
        <v>#NAME?</v>
      </c>
      <c r="G27" t="e">
        <f ca="1">_xll.xpGetDataCell(((XPQUERYDOC_0!$A27-3)*64)+(XPQUERYDOC_0!G$1-0), "XPQUERYDOC_0")</f>
        <v>#NAME?</v>
      </c>
      <c r="H27" t="e">
        <f ca="1">_xll.xpGetDataCell(((XPQUERYDOC_0!$A27-3)*64)+(XPQUERYDOC_0!H$1-0), "XPQUERYDOC_0")</f>
        <v>#NAME?</v>
      </c>
      <c r="I27" t="e">
        <f ca="1">_xll.xpGetDataCell(((XPQUERYDOC_0!$A27-3)*64)+(XPQUERYDOC_0!I$1-0), "XPQUERYDOC_0")</f>
        <v>#NAME?</v>
      </c>
      <c r="J27" t="e">
        <f ca="1">_xll.xpGetDataCell(((XPQUERYDOC_0!$A27-3)*64)+(XPQUERYDOC_0!J$1-0), "XPQUERYDOC_0")</f>
        <v>#NAME?</v>
      </c>
      <c r="K27" t="e">
        <f ca="1">_xll.xpGetDataCell(((XPQUERYDOC_0!$A27-3)*64)+(XPQUERYDOC_0!K$1-0), "XPQUERYDOC_0")</f>
        <v>#NAME?</v>
      </c>
      <c r="L27" t="e">
        <f ca="1">_xll.xpGetDataCell(((XPQUERYDOC_0!$A27-3)*64)+(XPQUERYDOC_0!L$1-0), "XPQUERYDOC_0")</f>
        <v>#NAME?</v>
      </c>
      <c r="M27" t="e">
        <f ca="1">_xll.xpGetDataCell(((XPQUERYDOC_0!$A27-3)*64)+(XPQUERYDOC_0!M$1-0), "XPQUERYDOC_0")</f>
        <v>#NAME?</v>
      </c>
      <c r="N27" t="e">
        <f ca="1">_xll.xpGetDataCell(((XPQUERYDOC_0!$A27-3)*64)+(XPQUERYDOC_0!N$1-0), "XPQUERYDOC_0")</f>
        <v>#NAME?</v>
      </c>
      <c r="O27" t="e">
        <f ca="1">_xll.xpGetDataCell(((XPQUERYDOC_0!$A27-3)*64)+(XPQUERYDOC_0!O$1-0), "XPQUERYDOC_0")</f>
        <v>#NAME?</v>
      </c>
      <c r="P27" t="e">
        <f ca="1">_xll.xpGetDataCell(((XPQUERYDOC_0!$A27-3)*64)+(XPQUERYDOC_0!P$1-0), "XPQUERYDOC_0")</f>
        <v>#NAME?</v>
      </c>
      <c r="Q27" t="e">
        <f ca="1">_xll.xpGetDataCell(((XPQUERYDOC_0!$A27-3)*64)+(XPQUERYDOC_0!Q$1-0), "XPQUERYDOC_0")</f>
        <v>#NAME?</v>
      </c>
      <c r="R27" t="e">
        <f ca="1">_xll.xpGetDataCell(((XPQUERYDOC_0!$A27-3)*64)+(XPQUERYDOC_0!R$1-0), "XPQUERYDOC_0")</f>
        <v>#NAME?</v>
      </c>
      <c r="S27" t="e">
        <f ca="1">_xll.xpGetDataCell(((XPQUERYDOC_0!$A27-3)*64)+(XPQUERYDOC_0!S$1-0), "XPQUERYDOC_0")</f>
        <v>#NAME?</v>
      </c>
      <c r="T27" t="e">
        <f ca="1">_xll.xpGetDataCell(((XPQUERYDOC_0!$A27-3)*64)+(XPQUERYDOC_0!T$1-0), "XPQUERYDOC_0")</f>
        <v>#NAME?</v>
      </c>
      <c r="U27" t="e">
        <f ca="1">_xll.xpGetDataCell(((XPQUERYDOC_0!$A27-3)*64)+(XPQUERYDOC_0!U$1-0), "XPQUERYDOC_0")</f>
        <v>#NAME?</v>
      </c>
      <c r="V27" t="e">
        <f ca="1">_xll.xpGetDataCell(((XPQUERYDOC_0!$A27-3)*64)+(XPQUERYDOC_0!V$1-0), "XPQUERYDOC_0")</f>
        <v>#NAME?</v>
      </c>
      <c r="W27" t="e">
        <f ca="1">_xll.xpGetDataCell(((XPQUERYDOC_0!$A27-3)*64)+(XPQUERYDOC_0!W$1-0), "XPQUERYDOC_0")</f>
        <v>#NAME?</v>
      </c>
      <c r="X27" t="e">
        <f ca="1">_xll.xpGetDataCell(((XPQUERYDOC_0!$A27-3)*64)+(XPQUERYDOC_0!X$1-0), "XPQUERYDOC_0")</f>
        <v>#NAME?</v>
      </c>
      <c r="Y27" t="e">
        <f ca="1">_xll.xpGetDataCell(((XPQUERYDOC_0!$A27-3)*64)+(XPQUERYDOC_0!Y$1-0), "XPQUERYDOC_0")</f>
        <v>#NAME?</v>
      </c>
      <c r="Z27" t="e">
        <f ca="1">_xll.xpGetDataCell(((XPQUERYDOC_0!$A27-3)*64)+(XPQUERYDOC_0!Z$1-0), "XPQUERYDOC_0")</f>
        <v>#NAME?</v>
      </c>
      <c r="AA27" t="e">
        <f ca="1">_xll.xpGetDataCell(((XPQUERYDOC_0!$A27-3)*64)+(XPQUERYDOC_0!AA$1-0), "XPQUERYDOC_0")</f>
        <v>#NAME?</v>
      </c>
      <c r="AB27" t="e">
        <f ca="1">_xll.xpGetDataCell(((XPQUERYDOC_0!$A27-3)*64)+(XPQUERYDOC_0!AB$1-0), "XPQUERYDOC_0")</f>
        <v>#NAME?</v>
      </c>
      <c r="AC27" t="e">
        <f ca="1">_xll.xpGetDataCell(((XPQUERYDOC_0!$A27-3)*64)+(XPQUERYDOC_0!AC$1-0), "XPQUERYDOC_0")</f>
        <v>#NAME?</v>
      </c>
      <c r="AD27" t="e">
        <f ca="1">_xll.xpGetDataCell(((XPQUERYDOC_0!$A27-3)*64)+(XPQUERYDOC_0!AD$1-0), "XPQUERYDOC_0")</f>
        <v>#NAME?</v>
      </c>
      <c r="AE27" t="e">
        <f ca="1">_xll.xpGetDataCell(((XPQUERYDOC_0!$A27-3)*64)+(XPQUERYDOC_0!AE$1-0), "XPQUERYDOC_0")</f>
        <v>#NAME?</v>
      </c>
      <c r="AF27" t="e">
        <f ca="1">_xll.xpGetDataCell(((XPQUERYDOC_0!$A27-3)*64)+(XPQUERYDOC_0!AF$1-0), "XPQUERYDOC_0")</f>
        <v>#NAME?</v>
      </c>
      <c r="AG27" t="e">
        <f ca="1">_xll.xpGetDataCell(((XPQUERYDOC_0!$A27-3)*64)+(XPQUERYDOC_0!AG$1-0), "XPQUERYDOC_0")</f>
        <v>#NAME?</v>
      </c>
      <c r="AH27" t="e">
        <f ca="1">_xll.xpGetDataCell(((XPQUERYDOC_0!$A27-3)*64)+(XPQUERYDOC_0!AH$1-0), "XPQUERYDOC_0")</f>
        <v>#NAME?</v>
      </c>
      <c r="AI27" t="e">
        <f ca="1">_xll.xpGetDataCell(((XPQUERYDOC_0!$A27-3)*64)+(XPQUERYDOC_0!AI$1-0), "XPQUERYDOC_0")</f>
        <v>#NAME?</v>
      </c>
      <c r="AJ27" t="e">
        <f ca="1">_xll.xpGetDataCell(((XPQUERYDOC_0!$A27-3)*64)+(XPQUERYDOC_0!AJ$1-0), "XPQUERYDOC_0")</f>
        <v>#NAME?</v>
      </c>
      <c r="AK27" t="e">
        <f ca="1">_xll.xpGetDataCell(((XPQUERYDOC_0!$A27-3)*64)+(XPQUERYDOC_0!AK$1-0), "XPQUERYDOC_0")</f>
        <v>#NAME?</v>
      </c>
      <c r="AL27" t="e">
        <f ca="1">_xll.xpGetDataCell(((XPQUERYDOC_0!$A27-3)*64)+(XPQUERYDOC_0!AL$1-0), "XPQUERYDOC_0")</f>
        <v>#NAME?</v>
      </c>
      <c r="AM27" t="e">
        <f ca="1">_xll.xpGetDataCell(((XPQUERYDOC_0!$A27-3)*64)+(XPQUERYDOC_0!AM$1-0), "XPQUERYDOC_0")</f>
        <v>#NAME?</v>
      </c>
      <c r="AN27" t="e">
        <f ca="1">_xll.xpGetDataCell(((XPQUERYDOC_0!$A27-3)*64)+(XPQUERYDOC_0!AN$1-0), "XPQUERYDOC_0")</f>
        <v>#NAME?</v>
      </c>
      <c r="AO27" t="e">
        <f ca="1">_xll.xpGetDataCell(((XPQUERYDOC_0!$A27-3)*64)+(XPQUERYDOC_0!AO$1-0), "XPQUERYDOC_0")</f>
        <v>#NAME?</v>
      </c>
      <c r="AP27" t="e">
        <f ca="1">_xll.xpGetDataCell(((XPQUERYDOC_0!$A27-3)*64)+(XPQUERYDOC_0!AP$1-0), "XPQUERYDOC_0")</f>
        <v>#NAME?</v>
      </c>
      <c r="AQ27" t="e">
        <f ca="1">_xll.xpGetDataCell(((XPQUERYDOC_0!$A27-3)*64)+(XPQUERYDOC_0!AQ$1-0), "XPQUERYDOC_0")</f>
        <v>#NAME?</v>
      </c>
      <c r="AR27" t="e">
        <f ca="1">_xll.xpGetDataCell(((XPQUERYDOC_0!$A27-3)*64)+(XPQUERYDOC_0!AR$1-0), "XPQUERYDOC_0")</f>
        <v>#NAME?</v>
      </c>
      <c r="AS27" t="e">
        <f ca="1">_xll.xpGetDataCell(((XPQUERYDOC_0!$A27-3)*64)+(XPQUERYDOC_0!AS$1-0), "XPQUERYDOC_0")</f>
        <v>#NAME?</v>
      </c>
      <c r="AT27" t="e">
        <f ca="1">_xll.xpGetDataCell(((XPQUERYDOC_0!$A27-3)*64)+(XPQUERYDOC_0!AT$1-0), "XPQUERYDOC_0")</f>
        <v>#NAME?</v>
      </c>
      <c r="AU27" t="e">
        <f ca="1">_xll.xpGetDataCell(((XPQUERYDOC_0!$A27-3)*64)+(XPQUERYDOC_0!AU$1-0), "XPQUERYDOC_0")</f>
        <v>#NAME?</v>
      </c>
      <c r="AV27" t="e">
        <f ca="1">_xll.xpGetDataCell(((XPQUERYDOC_0!$A27-3)*64)+(XPQUERYDOC_0!AV$1-0), "XPQUERYDOC_0")</f>
        <v>#NAME?</v>
      </c>
      <c r="AW27" t="e">
        <f ca="1">_xll.xpGetDataCell(((XPQUERYDOC_0!$A27-3)*64)+(XPQUERYDOC_0!AW$1-0), "XPQUERYDOC_0")</f>
        <v>#NAME?</v>
      </c>
      <c r="AX27" t="e">
        <f ca="1">_xll.xpGetDataCell(((XPQUERYDOC_0!$A27-3)*64)+(XPQUERYDOC_0!AX$1-0), "XPQUERYDOC_0")</f>
        <v>#NAME?</v>
      </c>
      <c r="AY27" t="e">
        <f ca="1">_xll.xpGetDataCell(((XPQUERYDOC_0!$A27-3)*64)+(XPQUERYDOC_0!AY$1-0), "XPQUERYDOC_0")</f>
        <v>#NAME?</v>
      </c>
      <c r="AZ27" t="e">
        <f ca="1">_xll.xpGetDataCell(((XPQUERYDOC_0!$A27-3)*64)+(XPQUERYDOC_0!AZ$1-0), "XPQUERYDOC_0")</f>
        <v>#NAME?</v>
      </c>
      <c r="BA27" t="e">
        <f ca="1">_xll.xpGetDataCell(((XPQUERYDOC_0!$A27-3)*64)+(XPQUERYDOC_0!BA$1-0), "XPQUERYDOC_0")</f>
        <v>#NAME?</v>
      </c>
      <c r="BB27" t="e">
        <f ca="1">_xll.xpGetDataCell(((XPQUERYDOC_0!$A27-3)*64)+(XPQUERYDOC_0!BB$1-0), "XPQUERYDOC_0")</f>
        <v>#NAME?</v>
      </c>
      <c r="BC27" t="e">
        <f ca="1">_xll.xpGetDataCell(((XPQUERYDOC_0!$A27-3)*64)+(XPQUERYDOC_0!BC$1-0), "XPQUERYDOC_0")</f>
        <v>#NAME?</v>
      </c>
      <c r="BD27" t="e">
        <f ca="1">_xll.xpGetDataCell(((XPQUERYDOC_0!$A27-3)*64)+(XPQUERYDOC_0!BD$1-0), "XPQUERYDOC_0")</f>
        <v>#NAME?</v>
      </c>
      <c r="BE27" t="e">
        <f ca="1">_xll.xpGetDataCell(((XPQUERYDOC_0!$A27-3)*64)+(XPQUERYDOC_0!BE$1-0), "XPQUERYDOC_0")</f>
        <v>#NAME?</v>
      </c>
      <c r="BF27" t="e">
        <f ca="1">_xll.xpGetDataCell(((XPQUERYDOC_0!$A27-3)*64)+(XPQUERYDOC_0!BF$1-0), "XPQUERYDOC_0")</f>
        <v>#NAME?</v>
      </c>
      <c r="BG27" t="e">
        <f ca="1">_xll.xpGetDataCell(((XPQUERYDOC_0!$A27-3)*64)+(XPQUERYDOC_0!BG$1-0), "XPQUERYDOC_0")</f>
        <v>#NAME?</v>
      </c>
      <c r="BH27" t="e">
        <f ca="1">_xll.xpGetDataCell(((XPQUERYDOC_0!$A27-3)*64)+(XPQUERYDOC_0!BH$1-0), "XPQUERYDOC_0")</f>
        <v>#NAME?</v>
      </c>
      <c r="BI27" t="e">
        <f ca="1">_xll.xpGetDataCell(((XPQUERYDOC_0!$A27-3)*64)+(XPQUERYDOC_0!BI$1-0), "XPQUERYDOC_0")</f>
        <v>#NAME?</v>
      </c>
      <c r="BJ27" t="e">
        <f ca="1">_xll.xpGetDataCell(((XPQUERYDOC_0!$A27-3)*64)+(XPQUERYDOC_0!BJ$1-0), "XPQUERYDOC_0")</f>
        <v>#NAME?</v>
      </c>
      <c r="BK27" t="e">
        <f ca="1">_xll.xpGetDataCell(((XPQUERYDOC_0!$A27-3)*64)+(XPQUERYDOC_0!BK$1-0), "XPQUERYDOC_0")</f>
        <v>#NAME?</v>
      </c>
      <c r="BL27" t="e">
        <f ca="1">_xll.xpGetDataCell(((XPQUERYDOC_0!$A27-3)*64)+(XPQUERYDOC_0!BL$1-0), "XPQUERYDOC_0")</f>
        <v>#NAME?</v>
      </c>
      <c r="BM27" t="e">
        <f ca="1">_xll.xpGetDataCell(((XPQUERYDOC_0!$A27-3)*64)+(XPQUERYDOC_0!BM$1-0), "XPQUERYDOC_0")</f>
        <v>#NAME?</v>
      </c>
    </row>
    <row r="28" spans="1:65">
      <c r="A28" t="e">
        <f ca="1">_xll.xpGetDimLabel(2, 23, "XPQUERYDOC_0")</f>
        <v>#NAME?</v>
      </c>
      <c r="B28" t="e">
        <f ca="1">_xll.xpGetDataCell(((XPQUERYDOC_0!$A28-3)*64)+(XPQUERYDOC_0!B$1-0), "XPQUERYDOC_0")</f>
        <v>#NAME?</v>
      </c>
      <c r="C28" t="e">
        <f ca="1">_xll.xpGetDataCell(((XPQUERYDOC_0!$A28-3)*64)+(XPQUERYDOC_0!C$1-0), "XPQUERYDOC_0")</f>
        <v>#NAME?</v>
      </c>
      <c r="D28" t="e">
        <f ca="1">_xll.xpGetDataCell(((XPQUERYDOC_0!$A28-3)*64)+(XPQUERYDOC_0!D$1-0), "XPQUERYDOC_0")</f>
        <v>#NAME?</v>
      </c>
      <c r="E28" t="e">
        <f ca="1">_xll.xpGetDataCell(((XPQUERYDOC_0!$A28-3)*64)+(XPQUERYDOC_0!E$1-0), "XPQUERYDOC_0")</f>
        <v>#NAME?</v>
      </c>
      <c r="F28" t="e">
        <f ca="1">_xll.xpGetDataCell(((XPQUERYDOC_0!$A28-3)*64)+(XPQUERYDOC_0!F$1-0), "XPQUERYDOC_0")</f>
        <v>#NAME?</v>
      </c>
      <c r="G28" t="e">
        <f ca="1">_xll.xpGetDataCell(((XPQUERYDOC_0!$A28-3)*64)+(XPQUERYDOC_0!G$1-0), "XPQUERYDOC_0")</f>
        <v>#NAME?</v>
      </c>
      <c r="H28" t="e">
        <f ca="1">_xll.xpGetDataCell(((XPQUERYDOC_0!$A28-3)*64)+(XPQUERYDOC_0!H$1-0), "XPQUERYDOC_0")</f>
        <v>#NAME?</v>
      </c>
      <c r="I28" t="e">
        <f ca="1">_xll.xpGetDataCell(((XPQUERYDOC_0!$A28-3)*64)+(XPQUERYDOC_0!I$1-0), "XPQUERYDOC_0")</f>
        <v>#NAME?</v>
      </c>
      <c r="J28" t="e">
        <f ca="1">_xll.xpGetDataCell(((XPQUERYDOC_0!$A28-3)*64)+(XPQUERYDOC_0!J$1-0), "XPQUERYDOC_0")</f>
        <v>#NAME?</v>
      </c>
      <c r="K28" t="e">
        <f ca="1">_xll.xpGetDataCell(((XPQUERYDOC_0!$A28-3)*64)+(XPQUERYDOC_0!K$1-0), "XPQUERYDOC_0")</f>
        <v>#NAME?</v>
      </c>
      <c r="L28" t="e">
        <f ca="1">_xll.xpGetDataCell(((XPQUERYDOC_0!$A28-3)*64)+(XPQUERYDOC_0!L$1-0), "XPQUERYDOC_0")</f>
        <v>#NAME?</v>
      </c>
      <c r="M28" t="e">
        <f ca="1">_xll.xpGetDataCell(((XPQUERYDOC_0!$A28-3)*64)+(XPQUERYDOC_0!M$1-0), "XPQUERYDOC_0")</f>
        <v>#NAME?</v>
      </c>
      <c r="N28" t="e">
        <f ca="1">_xll.xpGetDataCell(((XPQUERYDOC_0!$A28-3)*64)+(XPQUERYDOC_0!N$1-0), "XPQUERYDOC_0")</f>
        <v>#NAME?</v>
      </c>
      <c r="O28" t="e">
        <f ca="1">_xll.xpGetDataCell(((XPQUERYDOC_0!$A28-3)*64)+(XPQUERYDOC_0!O$1-0), "XPQUERYDOC_0")</f>
        <v>#NAME?</v>
      </c>
      <c r="P28" t="e">
        <f ca="1">_xll.xpGetDataCell(((XPQUERYDOC_0!$A28-3)*64)+(XPQUERYDOC_0!P$1-0), "XPQUERYDOC_0")</f>
        <v>#NAME?</v>
      </c>
      <c r="Q28" t="e">
        <f ca="1">_xll.xpGetDataCell(((XPQUERYDOC_0!$A28-3)*64)+(XPQUERYDOC_0!Q$1-0), "XPQUERYDOC_0")</f>
        <v>#NAME?</v>
      </c>
      <c r="R28" t="e">
        <f ca="1">_xll.xpGetDataCell(((XPQUERYDOC_0!$A28-3)*64)+(XPQUERYDOC_0!R$1-0), "XPQUERYDOC_0")</f>
        <v>#NAME?</v>
      </c>
      <c r="S28" t="e">
        <f ca="1">_xll.xpGetDataCell(((XPQUERYDOC_0!$A28-3)*64)+(XPQUERYDOC_0!S$1-0), "XPQUERYDOC_0")</f>
        <v>#NAME?</v>
      </c>
      <c r="T28" t="e">
        <f ca="1">_xll.xpGetDataCell(((XPQUERYDOC_0!$A28-3)*64)+(XPQUERYDOC_0!T$1-0), "XPQUERYDOC_0")</f>
        <v>#NAME?</v>
      </c>
      <c r="U28" t="e">
        <f ca="1">_xll.xpGetDataCell(((XPQUERYDOC_0!$A28-3)*64)+(XPQUERYDOC_0!U$1-0), "XPQUERYDOC_0")</f>
        <v>#NAME?</v>
      </c>
      <c r="V28" t="e">
        <f ca="1">_xll.xpGetDataCell(((XPQUERYDOC_0!$A28-3)*64)+(XPQUERYDOC_0!V$1-0), "XPQUERYDOC_0")</f>
        <v>#NAME?</v>
      </c>
      <c r="W28" t="e">
        <f ca="1">_xll.xpGetDataCell(((XPQUERYDOC_0!$A28-3)*64)+(XPQUERYDOC_0!W$1-0), "XPQUERYDOC_0")</f>
        <v>#NAME?</v>
      </c>
      <c r="X28" t="e">
        <f ca="1">_xll.xpGetDataCell(((XPQUERYDOC_0!$A28-3)*64)+(XPQUERYDOC_0!X$1-0), "XPQUERYDOC_0")</f>
        <v>#NAME?</v>
      </c>
      <c r="Y28" t="e">
        <f ca="1">_xll.xpGetDataCell(((XPQUERYDOC_0!$A28-3)*64)+(XPQUERYDOC_0!Y$1-0), "XPQUERYDOC_0")</f>
        <v>#NAME?</v>
      </c>
      <c r="Z28" t="e">
        <f ca="1">_xll.xpGetDataCell(((XPQUERYDOC_0!$A28-3)*64)+(XPQUERYDOC_0!Z$1-0), "XPQUERYDOC_0")</f>
        <v>#NAME?</v>
      </c>
      <c r="AA28" t="e">
        <f ca="1">_xll.xpGetDataCell(((XPQUERYDOC_0!$A28-3)*64)+(XPQUERYDOC_0!AA$1-0), "XPQUERYDOC_0")</f>
        <v>#NAME?</v>
      </c>
      <c r="AB28" t="e">
        <f ca="1">_xll.xpGetDataCell(((XPQUERYDOC_0!$A28-3)*64)+(XPQUERYDOC_0!AB$1-0), "XPQUERYDOC_0")</f>
        <v>#NAME?</v>
      </c>
      <c r="AC28" t="e">
        <f ca="1">_xll.xpGetDataCell(((XPQUERYDOC_0!$A28-3)*64)+(XPQUERYDOC_0!AC$1-0), "XPQUERYDOC_0")</f>
        <v>#NAME?</v>
      </c>
      <c r="AD28" t="e">
        <f ca="1">_xll.xpGetDataCell(((XPQUERYDOC_0!$A28-3)*64)+(XPQUERYDOC_0!AD$1-0), "XPQUERYDOC_0")</f>
        <v>#NAME?</v>
      </c>
      <c r="AE28" t="e">
        <f ca="1">_xll.xpGetDataCell(((XPQUERYDOC_0!$A28-3)*64)+(XPQUERYDOC_0!AE$1-0), "XPQUERYDOC_0")</f>
        <v>#NAME?</v>
      </c>
      <c r="AF28" t="e">
        <f ca="1">_xll.xpGetDataCell(((XPQUERYDOC_0!$A28-3)*64)+(XPQUERYDOC_0!AF$1-0), "XPQUERYDOC_0")</f>
        <v>#NAME?</v>
      </c>
      <c r="AG28" t="e">
        <f ca="1">_xll.xpGetDataCell(((XPQUERYDOC_0!$A28-3)*64)+(XPQUERYDOC_0!AG$1-0), "XPQUERYDOC_0")</f>
        <v>#NAME?</v>
      </c>
      <c r="AH28" t="e">
        <f ca="1">_xll.xpGetDataCell(((XPQUERYDOC_0!$A28-3)*64)+(XPQUERYDOC_0!AH$1-0), "XPQUERYDOC_0")</f>
        <v>#NAME?</v>
      </c>
      <c r="AI28" t="e">
        <f ca="1">_xll.xpGetDataCell(((XPQUERYDOC_0!$A28-3)*64)+(XPQUERYDOC_0!AI$1-0), "XPQUERYDOC_0")</f>
        <v>#NAME?</v>
      </c>
      <c r="AJ28" t="e">
        <f ca="1">_xll.xpGetDataCell(((XPQUERYDOC_0!$A28-3)*64)+(XPQUERYDOC_0!AJ$1-0), "XPQUERYDOC_0")</f>
        <v>#NAME?</v>
      </c>
      <c r="AK28" t="e">
        <f ca="1">_xll.xpGetDataCell(((XPQUERYDOC_0!$A28-3)*64)+(XPQUERYDOC_0!AK$1-0), "XPQUERYDOC_0")</f>
        <v>#NAME?</v>
      </c>
      <c r="AL28" t="e">
        <f ca="1">_xll.xpGetDataCell(((XPQUERYDOC_0!$A28-3)*64)+(XPQUERYDOC_0!AL$1-0), "XPQUERYDOC_0")</f>
        <v>#NAME?</v>
      </c>
      <c r="AM28" t="e">
        <f ca="1">_xll.xpGetDataCell(((XPQUERYDOC_0!$A28-3)*64)+(XPQUERYDOC_0!AM$1-0), "XPQUERYDOC_0")</f>
        <v>#NAME?</v>
      </c>
      <c r="AN28" t="e">
        <f ca="1">_xll.xpGetDataCell(((XPQUERYDOC_0!$A28-3)*64)+(XPQUERYDOC_0!AN$1-0), "XPQUERYDOC_0")</f>
        <v>#NAME?</v>
      </c>
      <c r="AO28" t="e">
        <f ca="1">_xll.xpGetDataCell(((XPQUERYDOC_0!$A28-3)*64)+(XPQUERYDOC_0!AO$1-0), "XPQUERYDOC_0")</f>
        <v>#NAME?</v>
      </c>
      <c r="AP28" t="e">
        <f ca="1">_xll.xpGetDataCell(((XPQUERYDOC_0!$A28-3)*64)+(XPQUERYDOC_0!AP$1-0), "XPQUERYDOC_0")</f>
        <v>#NAME?</v>
      </c>
      <c r="AQ28" t="e">
        <f ca="1">_xll.xpGetDataCell(((XPQUERYDOC_0!$A28-3)*64)+(XPQUERYDOC_0!AQ$1-0), "XPQUERYDOC_0")</f>
        <v>#NAME?</v>
      </c>
      <c r="AR28" t="e">
        <f ca="1">_xll.xpGetDataCell(((XPQUERYDOC_0!$A28-3)*64)+(XPQUERYDOC_0!AR$1-0), "XPQUERYDOC_0")</f>
        <v>#NAME?</v>
      </c>
      <c r="AS28" t="e">
        <f ca="1">_xll.xpGetDataCell(((XPQUERYDOC_0!$A28-3)*64)+(XPQUERYDOC_0!AS$1-0), "XPQUERYDOC_0")</f>
        <v>#NAME?</v>
      </c>
      <c r="AT28" t="e">
        <f ca="1">_xll.xpGetDataCell(((XPQUERYDOC_0!$A28-3)*64)+(XPQUERYDOC_0!AT$1-0), "XPQUERYDOC_0")</f>
        <v>#NAME?</v>
      </c>
      <c r="AU28" t="e">
        <f ca="1">_xll.xpGetDataCell(((XPQUERYDOC_0!$A28-3)*64)+(XPQUERYDOC_0!AU$1-0), "XPQUERYDOC_0")</f>
        <v>#NAME?</v>
      </c>
      <c r="AV28" t="e">
        <f ca="1">_xll.xpGetDataCell(((XPQUERYDOC_0!$A28-3)*64)+(XPQUERYDOC_0!AV$1-0), "XPQUERYDOC_0")</f>
        <v>#NAME?</v>
      </c>
      <c r="AW28" t="e">
        <f ca="1">_xll.xpGetDataCell(((XPQUERYDOC_0!$A28-3)*64)+(XPQUERYDOC_0!AW$1-0), "XPQUERYDOC_0")</f>
        <v>#NAME?</v>
      </c>
      <c r="AX28" t="e">
        <f ca="1">_xll.xpGetDataCell(((XPQUERYDOC_0!$A28-3)*64)+(XPQUERYDOC_0!AX$1-0), "XPQUERYDOC_0")</f>
        <v>#NAME?</v>
      </c>
      <c r="AY28" t="e">
        <f ca="1">_xll.xpGetDataCell(((XPQUERYDOC_0!$A28-3)*64)+(XPQUERYDOC_0!AY$1-0), "XPQUERYDOC_0")</f>
        <v>#NAME?</v>
      </c>
      <c r="AZ28" t="e">
        <f ca="1">_xll.xpGetDataCell(((XPQUERYDOC_0!$A28-3)*64)+(XPQUERYDOC_0!AZ$1-0), "XPQUERYDOC_0")</f>
        <v>#NAME?</v>
      </c>
      <c r="BA28" t="e">
        <f ca="1">_xll.xpGetDataCell(((XPQUERYDOC_0!$A28-3)*64)+(XPQUERYDOC_0!BA$1-0), "XPQUERYDOC_0")</f>
        <v>#NAME?</v>
      </c>
      <c r="BB28" t="e">
        <f ca="1">_xll.xpGetDataCell(((XPQUERYDOC_0!$A28-3)*64)+(XPQUERYDOC_0!BB$1-0), "XPQUERYDOC_0")</f>
        <v>#NAME?</v>
      </c>
      <c r="BC28" t="e">
        <f ca="1">_xll.xpGetDataCell(((XPQUERYDOC_0!$A28-3)*64)+(XPQUERYDOC_0!BC$1-0), "XPQUERYDOC_0")</f>
        <v>#NAME?</v>
      </c>
      <c r="BD28" t="e">
        <f ca="1">_xll.xpGetDataCell(((XPQUERYDOC_0!$A28-3)*64)+(XPQUERYDOC_0!BD$1-0), "XPQUERYDOC_0")</f>
        <v>#NAME?</v>
      </c>
      <c r="BE28" t="e">
        <f ca="1">_xll.xpGetDataCell(((XPQUERYDOC_0!$A28-3)*64)+(XPQUERYDOC_0!BE$1-0), "XPQUERYDOC_0")</f>
        <v>#NAME?</v>
      </c>
      <c r="BF28" t="e">
        <f ca="1">_xll.xpGetDataCell(((XPQUERYDOC_0!$A28-3)*64)+(XPQUERYDOC_0!BF$1-0), "XPQUERYDOC_0")</f>
        <v>#NAME?</v>
      </c>
      <c r="BG28" t="e">
        <f ca="1">_xll.xpGetDataCell(((XPQUERYDOC_0!$A28-3)*64)+(XPQUERYDOC_0!BG$1-0), "XPQUERYDOC_0")</f>
        <v>#NAME?</v>
      </c>
      <c r="BH28" t="e">
        <f ca="1">_xll.xpGetDataCell(((XPQUERYDOC_0!$A28-3)*64)+(XPQUERYDOC_0!BH$1-0), "XPQUERYDOC_0")</f>
        <v>#NAME?</v>
      </c>
      <c r="BI28" t="e">
        <f ca="1">_xll.xpGetDataCell(((XPQUERYDOC_0!$A28-3)*64)+(XPQUERYDOC_0!BI$1-0), "XPQUERYDOC_0")</f>
        <v>#NAME?</v>
      </c>
      <c r="BJ28" t="e">
        <f ca="1">_xll.xpGetDataCell(((XPQUERYDOC_0!$A28-3)*64)+(XPQUERYDOC_0!BJ$1-0), "XPQUERYDOC_0")</f>
        <v>#NAME?</v>
      </c>
      <c r="BK28" t="e">
        <f ca="1">_xll.xpGetDataCell(((XPQUERYDOC_0!$A28-3)*64)+(XPQUERYDOC_0!BK$1-0), "XPQUERYDOC_0")</f>
        <v>#NAME?</v>
      </c>
      <c r="BL28" t="e">
        <f ca="1">_xll.xpGetDataCell(((XPQUERYDOC_0!$A28-3)*64)+(XPQUERYDOC_0!BL$1-0), "XPQUERYDOC_0")</f>
        <v>#NAME?</v>
      </c>
      <c r="BM28" t="e">
        <f ca="1">_xll.xpGetDataCell(((XPQUERYDOC_0!$A28-3)*64)+(XPQUERYDOC_0!BM$1-0), "XPQUERYDOC_0")</f>
        <v>#NAME?</v>
      </c>
    </row>
    <row r="29" spans="1:65">
      <c r="A29" t="e">
        <f ca="1">_xll.xpGetDimLabel(2, 24, "XPQUERYDOC_0")</f>
        <v>#NAME?</v>
      </c>
      <c r="B29" t="e">
        <f ca="1">_xll.xpGetDataCell(((XPQUERYDOC_0!$A29-3)*64)+(XPQUERYDOC_0!B$1-0), "XPQUERYDOC_0")</f>
        <v>#NAME?</v>
      </c>
      <c r="C29" t="e">
        <f ca="1">_xll.xpGetDataCell(((XPQUERYDOC_0!$A29-3)*64)+(XPQUERYDOC_0!C$1-0), "XPQUERYDOC_0")</f>
        <v>#NAME?</v>
      </c>
      <c r="D29" t="e">
        <f ca="1">_xll.xpGetDataCell(((XPQUERYDOC_0!$A29-3)*64)+(XPQUERYDOC_0!D$1-0), "XPQUERYDOC_0")</f>
        <v>#NAME?</v>
      </c>
      <c r="E29" t="e">
        <f ca="1">_xll.xpGetDataCell(((XPQUERYDOC_0!$A29-3)*64)+(XPQUERYDOC_0!E$1-0), "XPQUERYDOC_0")</f>
        <v>#NAME?</v>
      </c>
      <c r="F29" t="e">
        <f ca="1">_xll.xpGetDataCell(((XPQUERYDOC_0!$A29-3)*64)+(XPQUERYDOC_0!F$1-0), "XPQUERYDOC_0")</f>
        <v>#NAME?</v>
      </c>
      <c r="G29" t="e">
        <f ca="1">_xll.xpGetDataCell(((XPQUERYDOC_0!$A29-3)*64)+(XPQUERYDOC_0!G$1-0), "XPQUERYDOC_0")</f>
        <v>#NAME?</v>
      </c>
      <c r="H29" t="e">
        <f ca="1">_xll.xpGetDataCell(((XPQUERYDOC_0!$A29-3)*64)+(XPQUERYDOC_0!H$1-0), "XPQUERYDOC_0")</f>
        <v>#NAME?</v>
      </c>
      <c r="I29" t="e">
        <f ca="1">_xll.xpGetDataCell(((XPQUERYDOC_0!$A29-3)*64)+(XPQUERYDOC_0!I$1-0), "XPQUERYDOC_0")</f>
        <v>#NAME?</v>
      </c>
      <c r="J29" t="e">
        <f ca="1">_xll.xpGetDataCell(((XPQUERYDOC_0!$A29-3)*64)+(XPQUERYDOC_0!J$1-0), "XPQUERYDOC_0")</f>
        <v>#NAME?</v>
      </c>
      <c r="K29" t="e">
        <f ca="1">_xll.xpGetDataCell(((XPQUERYDOC_0!$A29-3)*64)+(XPQUERYDOC_0!K$1-0), "XPQUERYDOC_0")</f>
        <v>#NAME?</v>
      </c>
      <c r="L29" t="e">
        <f ca="1">_xll.xpGetDataCell(((XPQUERYDOC_0!$A29-3)*64)+(XPQUERYDOC_0!L$1-0), "XPQUERYDOC_0")</f>
        <v>#NAME?</v>
      </c>
      <c r="M29" t="e">
        <f ca="1">_xll.xpGetDataCell(((XPQUERYDOC_0!$A29-3)*64)+(XPQUERYDOC_0!M$1-0), "XPQUERYDOC_0")</f>
        <v>#NAME?</v>
      </c>
      <c r="N29" t="e">
        <f ca="1">_xll.xpGetDataCell(((XPQUERYDOC_0!$A29-3)*64)+(XPQUERYDOC_0!N$1-0), "XPQUERYDOC_0")</f>
        <v>#NAME?</v>
      </c>
      <c r="O29" t="e">
        <f ca="1">_xll.xpGetDataCell(((XPQUERYDOC_0!$A29-3)*64)+(XPQUERYDOC_0!O$1-0), "XPQUERYDOC_0")</f>
        <v>#NAME?</v>
      </c>
      <c r="P29" t="e">
        <f ca="1">_xll.xpGetDataCell(((XPQUERYDOC_0!$A29-3)*64)+(XPQUERYDOC_0!P$1-0), "XPQUERYDOC_0")</f>
        <v>#NAME?</v>
      </c>
      <c r="Q29" t="e">
        <f ca="1">_xll.xpGetDataCell(((XPQUERYDOC_0!$A29-3)*64)+(XPQUERYDOC_0!Q$1-0), "XPQUERYDOC_0")</f>
        <v>#NAME?</v>
      </c>
      <c r="R29" t="e">
        <f ca="1">_xll.xpGetDataCell(((XPQUERYDOC_0!$A29-3)*64)+(XPQUERYDOC_0!R$1-0), "XPQUERYDOC_0")</f>
        <v>#NAME?</v>
      </c>
      <c r="S29" t="e">
        <f ca="1">_xll.xpGetDataCell(((XPQUERYDOC_0!$A29-3)*64)+(XPQUERYDOC_0!S$1-0), "XPQUERYDOC_0")</f>
        <v>#NAME?</v>
      </c>
      <c r="T29" t="e">
        <f ca="1">_xll.xpGetDataCell(((XPQUERYDOC_0!$A29-3)*64)+(XPQUERYDOC_0!T$1-0), "XPQUERYDOC_0")</f>
        <v>#NAME?</v>
      </c>
      <c r="U29" t="e">
        <f ca="1">_xll.xpGetDataCell(((XPQUERYDOC_0!$A29-3)*64)+(XPQUERYDOC_0!U$1-0), "XPQUERYDOC_0")</f>
        <v>#NAME?</v>
      </c>
      <c r="V29" t="e">
        <f ca="1">_xll.xpGetDataCell(((XPQUERYDOC_0!$A29-3)*64)+(XPQUERYDOC_0!V$1-0), "XPQUERYDOC_0")</f>
        <v>#NAME?</v>
      </c>
      <c r="W29" t="e">
        <f ca="1">_xll.xpGetDataCell(((XPQUERYDOC_0!$A29-3)*64)+(XPQUERYDOC_0!W$1-0), "XPQUERYDOC_0")</f>
        <v>#NAME?</v>
      </c>
      <c r="X29" t="e">
        <f ca="1">_xll.xpGetDataCell(((XPQUERYDOC_0!$A29-3)*64)+(XPQUERYDOC_0!X$1-0), "XPQUERYDOC_0")</f>
        <v>#NAME?</v>
      </c>
      <c r="Y29" t="e">
        <f ca="1">_xll.xpGetDataCell(((XPQUERYDOC_0!$A29-3)*64)+(XPQUERYDOC_0!Y$1-0), "XPQUERYDOC_0")</f>
        <v>#NAME?</v>
      </c>
      <c r="Z29" t="e">
        <f ca="1">_xll.xpGetDataCell(((XPQUERYDOC_0!$A29-3)*64)+(XPQUERYDOC_0!Z$1-0), "XPQUERYDOC_0")</f>
        <v>#NAME?</v>
      </c>
      <c r="AA29" t="e">
        <f ca="1">_xll.xpGetDataCell(((XPQUERYDOC_0!$A29-3)*64)+(XPQUERYDOC_0!AA$1-0), "XPQUERYDOC_0")</f>
        <v>#NAME?</v>
      </c>
      <c r="AB29" t="e">
        <f ca="1">_xll.xpGetDataCell(((XPQUERYDOC_0!$A29-3)*64)+(XPQUERYDOC_0!AB$1-0), "XPQUERYDOC_0")</f>
        <v>#NAME?</v>
      </c>
      <c r="AC29" t="e">
        <f ca="1">_xll.xpGetDataCell(((XPQUERYDOC_0!$A29-3)*64)+(XPQUERYDOC_0!AC$1-0), "XPQUERYDOC_0")</f>
        <v>#NAME?</v>
      </c>
      <c r="AD29" t="e">
        <f ca="1">_xll.xpGetDataCell(((XPQUERYDOC_0!$A29-3)*64)+(XPQUERYDOC_0!AD$1-0), "XPQUERYDOC_0")</f>
        <v>#NAME?</v>
      </c>
      <c r="AE29" t="e">
        <f ca="1">_xll.xpGetDataCell(((XPQUERYDOC_0!$A29-3)*64)+(XPQUERYDOC_0!AE$1-0), "XPQUERYDOC_0")</f>
        <v>#NAME?</v>
      </c>
      <c r="AF29" t="e">
        <f ca="1">_xll.xpGetDataCell(((XPQUERYDOC_0!$A29-3)*64)+(XPQUERYDOC_0!AF$1-0), "XPQUERYDOC_0")</f>
        <v>#NAME?</v>
      </c>
      <c r="AG29" t="e">
        <f ca="1">_xll.xpGetDataCell(((XPQUERYDOC_0!$A29-3)*64)+(XPQUERYDOC_0!AG$1-0), "XPQUERYDOC_0")</f>
        <v>#NAME?</v>
      </c>
      <c r="AH29" t="e">
        <f ca="1">_xll.xpGetDataCell(((XPQUERYDOC_0!$A29-3)*64)+(XPQUERYDOC_0!AH$1-0), "XPQUERYDOC_0")</f>
        <v>#NAME?</v>
      </c>
      <c r="AI29" t="e">
        <f ca="1">_xll.xpGetDataCell(((XPQUERYDOC_0!$A29-3)*64)+(XPQUERYDOC_0!AI$1-0), "XPQUERYDOC_0")</f>
        <v>#NAME?</v>
      </c>
      <c r="AJ29" t="e">
        <f ca="1">_xll.xpGetDataCell(((XPQUERYDOC_0!$A29-3)*64)+(XPQUERYDOC_0!AJ$1-0), "XPQUERYDOC_0")</f>
        <v>#NAME?</v>
      </c>
      <c r="AK29" t="e">
        <f ca="1">_xll.xpGetDataCell(((XPQUERYDOC_0!$A29-3)*64)+(XPQUERYDOC_0!AK$1-0), "XPQUERYDOC_0")</f>
        <v>#NAME?</v>
      </c>
      <c r="AL29" t="e">
        <f ca="1">_xll.xpGetDataCell(((XPQUERYDOC_0!$A29-3)*64)+(XPQUERYDOC_0!AL$1-0), "XPQUERYDOC_0")</f>
        <v>#NAME?</v>
      </c>
      <c r="AM29" t="e">
        <f ca="1">_xll.xpGetDataCell(((XPQUERYDOC_0!$A29-3)*64)+(XPQUERYDOC_0!AM$1-0), "XPQUERYDOC_0")</f>
        <v>#NAME?</v>
      </c>
      <c r="AN29" t="e">
        <f ca="1">_xll.xpGetDataCell(((XPQUERYDOC_0!$A29-3)*64)+(XPQUERYDOC_0!AN$1-0), "XPQUERYDOC_0")</f>
        <v>#NAME?</v>
      </c>
      <c r="AO29" t="e">
        <f ca="1">_xll.xpGetDataCell(((XPQUERYDOC_0!$A29-3)*64)+(XPQUERYDOC_0!AO$1-0), "XPQUERYDOC_0")</f>
        <v>#NAME?</v>
      </c>
      <c r="AP29" t="e">
        <f ca="1">_xll.xpGetDataCell(((XPQUERYDOC_0!$A29-3)*64)+(XPQUERYDOC_0!AP$1-0), "XPQUERYDOC_0")</f>
        <v>#NAME?</v>
      </c>
      <c r="AQ29" t="e">
        <f ca="1">_xll.xpGetDataCell(((XPQUERYDOC_0!$A29-3)*64)+(XPQUERYDOC_0!AQ$1-0), "XPQUERYDOC_0")</f>
        <v>#NAME?</v>
      </c>
      <c r="AR29" t="e">
        <f ca="1">_xll.xpGetDataCell(((XPQUERYDOC_0!$A29-3)*64)+(XPQUERYDOC_0!AR$1-0), "XPQUERYDOC_0")</f>
        <v>#NAME?</v>
      </c>
      <c r="AS29" t="e">
        <f ca="1">_xll.xpGetDataCell(((XPQUERYDOC_0!$A29-3)*64)+(XPQUERYDOC_0!AS$1-0), "XPQUERYDOC_0")</f>
        <v>#NAME?</v>
      </c>
      <c r="AT29" t="e">
        <f ca="1">_xll.xpGetDataCell(((XPQUERYDOC_0!$A29-3)*64)+(XPQUERYDOC_0!AT$1-0), "XPQUERYDOC_0")</f>
        <v>#NAME?</v>
      </c>
      <c r="AU29" t="e">
        <f ca="1">_xll.xpGetDataCell(((XPQUERYDOC_0!$A29-3)*64)+(XPQUERYDOC_0!AU$1-0), "XPQUERYDOC_0")</f>
        <v>#NAME?</v>
      </c>
      <c r="AV29" t="e">
        <f ca="1">_xll.xpGetDataCell(((XPQUERYDOC_0!$A29-3)*64)+(XPQUERYDOC_0!AV$1-0), "XPQUERYDOC_0")</f>
        <v>#NAME?</v>
      </c>
      <c r="AW29" t="e">
        <f ca="1">_xll.xpGetDataCell(((XPQUERYDOC_0!$A29-3)*64)+(XPQUERYDOC_0!AW$1-0), "XPQUERYDOC_0")</f>
        <v>#NAME?</v>
      </c>
      <c r="AX29" t="e">
        <f ca="1">_xll.xpGetDataCell(((XPQUERYDOC_0!$A29-3)*64)+(XPQUERYDOC_0!AX$1-0), "XPQUERYDOC_0")</f>
        <v>#NAME?</v>
      </c>
      <c r="AY29" t="e">
        <f ca="1">_xll.xpGetDataCell(((XPQUERYDOC_0!$A29-3)*64)+(XPQUERYDOC_0!AY$1-0), "XPQUERYDOC_0")</f>
        <v>#NAME?</v>
      </c>
      <c r="AZ29" t="e">
        <f ca="1">_xll.xpGetDataCell(((XPQUERYDOC_0!$A29-3)*64)+(XPQUERYDOC_0!AZ$1-0), "XPQUERYDOC_0")</f>
        <v>#NAME?</v>
      </c>
      <c r="BA29" t="e">
        <f ca="1">_xll.xpGetDataCell(((XPQUERYDOC_0!$A29-3)*64)+(XPQUERYDOC_0!BA$1-0), "XPQUERYDOC_0")</f>
        <v>#NAME?</v>
      </c>
      <c r="BB29" t="e">
        <f ca="1">_xll.xpGetDataCell(((XPQUERYDOC_0!$A29-3)*64)+(XPQUERYDOC_0!BB$1-0), "XPQUERYDOC_0")</f>
        <v>#NAME?</v>
      </c>
      <c r="BC29" t="e">
        <f ca="1">_xll.xpGetDataCell(((XPQUERYDOC_0!$A29-3)*64)+(XPQUERYDOC_0!BC$1-0), "XPQUERYDOC_0")</f>
        <v>#NAME?</v>
      </c>
      <c r="BD29" t="e">
        <f ca="1">_xll.xpGetDataCell(((XPQUERYDOC_0!$A29-3)*64)+(XPQUERYDOC_0!BD$1-0), "XPQUERYDOC_0")</f>
        <v>#NAME?</v>
      </c>
      <c r="BE29" t="e">
        <f ca="1">_xll.xpGetDataCell(((XPQUERYDOC_0!$A29-3)*64)+(XPQUERYDOC_0!BE$1-0), "XPQUERYDOC_0")</f>
        <v>#NAME?</v>
      </c>
      <c r="BF29" t="e">
        <f ca="1">_xll.xpGetDataCell(((XPQUERYDOC_0!$A29-3)*64)+(XPQUERYDOC_0!BF$1-0), "XPQUERYDOC_0")</f>
        <v>#NAME?</v>
      </c>
      <c r="BG29" t="e">
        <f ca="1">_xll.xpGetDataCell(((XPQUERYDOC_0!$A29-3)*64)+(XPQUERYDOC_0!BG$1-0), "XPQUERYDOC_0")</f>
        <v>#NAME?</v>
      </c>
      <c r="BH29" t="e">
        <f ca="1">_xll.xpGetDataCell(((XPQUERYDOC_0!$A29-3)*64)+(XPQUERYDOC_0!BH$1-0), "XPQUERYDOC_0")</f>
        <v>#NAME?</v>
      </c>
      <c r="BI29" t="e">
        <f ca="1">_xll.xpGetDataCell(((XPQUERYDOC_0!$A29-3)*64)+(XPQUERYDOC_0!BI$1-0), "XPQUERYDOC_0")</f>
        <v>#NAME?</v>
      </c>
      <c r="BJ29" t="e">
        <f ca="1">_xll.xpGetDataCell(((XPQUERYDOC_0!$A29-3)*64)+(XPQUERYDOC_0!BJ$1-0), "XPQUERYDOC_0")</f>
        <v>#NAME?</v>
      </c>
      <c r="BK29" t="e">
        <f ca="1">_xll.xpGetDataCell(((XPQUERYDOC_0!$A29-3)*64)+(XPQUERYDOC_0!BK$1-0), "XPQUERYDOC_0")</f>
        <v>#NAME?</v>
      </c>
      <c r="BL29" t="e">
        <f ca="1">_xll.xpGetDataCell(((XPQUERYDOC_0!$A29-3)*64)+(XPQUERYDOC_0!BL$1-0), "XPQUERYDOC_0")</f>
        <v>#NAME?</v>
      </c>
      <c r="BM29" t="e">
        <f ca="1">_xll.xpGetDataCell(((XPQUERYDOC_0!$A29-3)*64)+(XPQUERYDOC_0!BM$1-0), "XPQUERYDOC_0")</f>
        <v>#NAME?</v>
      </c>
    </row>
    <row r="30" spans="1:65">
      <c r="A30" t="e">
        <f ca="1">_xll.xpGetDimLabel(2, 25, "XPQUERYDOC_0")</f>
        <v>#NAME?</v>
      </c>
      <c r="B30" t="e">
        <f ca="1">_xll.xpGetDataCell(((XPQUERYDOC_0!$A30-3)*64)+(XPQUERYDOC_0!B$1-0), "XPQUERYDOC_0")</f>
        <v>#NAME?</v>
      </c>
      <c r="C30" t="e">
        <f ca="1">_xll.xpGetDataCell(((XPQUERYDOC_0!$A30-3)*64)+(XPQUERYDOC_0!C$1-0), "XPQUERYDOC_0")</f>
        <v>#NAME?</v>
      </c>
      <c r="D30" t="e">
        <f ca="1">_xll.xpGetDataCell(((XPQUERYDOC_0!$A30-3)*64)+(XPQUERYDOC_0!D$1-0), "XPQUERYDOC_0")</f>
        <v>#NAME?</v>
      </c>
      <c r="E30" t="e">
        <f ca="1">_xll.xpGetDataCell(((XPQUERYDOC_0!$A30-3)*64)+(XPQUERYDOC_0!E$1-0), "XPQUERYDOC_0")</f>
        <v>#NAME?</v>
      </c>
      <c r="F30" t="e">
        <f ca="1">_xll.xpGetDataCell(((XPQUERYDOC_0!$A30-3)*64)+(XPQUERYDOC_0!F$1-0), "XPQUERYDOC_0")</f>
        <v>#NAME?</v>
      </c>
      <c r="G30" t="e">
        <f ca="1">_xll.xpGetDataCell(((XPQUERYDOC_0!$A30-3)*64)+(XPQUERYDOC_0!G$1-0), "XPQUERYDOC_0")</f>
        <v>#NAME?</v>
      </c>
      <c r="H30" t="e">
        <f ca="1">_xll.xpGetDataCell(((XPQUERYDOC_0!$A30-3)*64)+(XPQUERYDOC_0!H$1-0), "XPQUERYDOC_0")</f>
        <v>#NAME?</v>
      </c>
      <c r="I30" t="e">
        <f ca="1">_xll.xpGetDataCell(((XPQUERYDOC_0!$A30-3)*64)+(XPQUERYDOC_0!I$1-0), "XPQUERYDOC_0")</f>
        <v>#NAME?</v>
      </c>
      <c r="J30" t="e">
        <f ca="1">_xll.xpGetDataCell(((XPQUERYDOC_0!$A30-3)*64)+(XPQUERYDOC_0!J$1-0), "XPQUERYDOC_0")</f>
        <v>#NAME?</v>
      </c>
      <c r="K30" t="e">
        <f ca="1">_xll.xpGetDataCell(((XPQUERYDOC_0!$A30-3)*64)+(XPQUERYDOC_0!K$1-0), "XPQUERYDOC_0")</f>
        <v>#NAME?</v>
      </c>
      <c r="L30" t="e">
        <f ca="1">_xll.xpGetDataCell(((XPQUERYDOC_0!$A30-3)*64)+(XPQUERYDOC_0!L$1-0), "XPQUERYDOC_0")</f>
        <v>#NAME?</v>
      </c>
      <c r="M30" t="e">
        <f ca="1">_xll.xpGetDataCell(((XPQUERYDOC_0!$A30-3)*64)+(XPQUERYDOC_0!M$1-0), "XPQUERYDOC_0")</f>
        <v>#NAME?</v>
      </c>
      <c r="N30" t="e">
        <f ca="1">_xll.xpGetDataCell(((XPQUERYDOC_0!$A30-3)*64)+(XPQUERYDOC_0!N$1-0), "XPQUERYDOC_0")</f>
        <v>#NAME?</v>
      </c>
      <c r="O30" t="e">
        <f ca="1">_xll.xpGetDataCell(((XPQUERYDOC_0!$A30-3)*64)+(XPQUERYDOC_0!O$1-0), "XPQUERYDOC_0")</f>
        <v>#NAME?</v>
      </c>
      <c r="P30" t="e">
        <f ca="1">_xll.xpGetDataCell(((XPQUERYDOC_0!$A30-3)*64)+(XPQUERYDOC_0!P$1-0), "XPQUERYDOC_0")</f>
        <v>#NAME?</v>
      </c>
      <c r="Q30" t="e">
        <f ca="1">_xll.xpGetDataCell(((XPQUERYDOC_0!$A30-3)*64)+(XPQUERYDOC_0!Q$1-0), "XPQUERYDOC_0")</f>
        <v>#NAME?</v>
      </c>
      <c r="R30" t="e">
        <f ca="1">_xll.xpGetDataCell(((XPQUERYDOC_0!$A30-3)*64)+(XPQUERYDOC_0!R$1-0), "XPQUERYDOC_0")</f>
        <v>#NAME?</v>
      </c>
      <c r="S30" t="e">
        <f ca="1">_xll.xpGetDataCell(((XPQUERYDOC_0!$A30-3)*64)+(XPQUERYDOC_0!S$1-0), "XPQUERYDOC_0")</f>
        <v>#NAME?</v>
      </c>
      <c r="T30" t="e">
        <f ca="1">_xll.xpGetDataCell(((XPQUERYDOC_0!$A30-3)*64)+(XPQUERYDOC_0!T$1-0), "XPQUERYDOC_0")</f>
        <v>#NAME?</v>
      </c>
      <c r="U30" t="e">
        <f ca="1">_xll.xpGetDataCell(((XPQUERYDOC_0!$A30-3)*64)+(XPQUERYDOC_0!U$1-0), "XPQUERYDOC_0")</f>
        <v>#NAME?</v>
      </c>
      <c r="V30" t="e">
        <f ca="1">_xll.xpGetDataCell(((XPQUERYDOC_0!$A30-3)*64)+(XPQUERYDOC_0!V$1-0), "XPQUERYDOC_0")</f>
        <v>#NAME?</v>
      </c>
      <c r="W30" t="e">
        <f ca="1">_xll.xpGetDataCell(((XPQUERYDOC_0!$A30-3)*64)+(XPQUERYDOC_0!W$1-0), "XPQUERYDOC_0")</f>
        <v>#NAME?</v>
      </c>
      <c r="X30" t="e">
        <f ca="1">_xll.xpGetDataCell(((XPQUERYDOC_0!$A30-3)*64)+(XPQUERYDOC_0!X$1-0), "XPQUERYDOC_0")</f>
        <v>#NAME?</v>
      </c>
      <c r="Y30" t="e">
        <f ca="1">_xll.xpGetDataCell(((XPQUERYDOC_0!$A30-3)*64)+(XPQUERYDOC_0!Y$1-0), "XPQUERYDOC_0")</f>
        <v>#NAME?</v>
      </c>
      <c r="Z30" t="e">
        <f ca="1">_xll.xpGetDataCell(((XPQUERYDOC_0!$A30-3)*64)+(XPQUERYDOC_0!Z$1-0), "XPQUERYDOC_0")</f>
        <v>#NAME?</v>
      </c>
      <c r="AA30" t="e">
        <f ca="1">_xll.xpGetDataCell(((XPQUERYDOC_0!$A30-3)*64)+(XPQUERYDOC_0!AA$1-0), "XPQUERYDOC_0")</f>
        <v>#NAME?</v>
      </c>
      <c r="AB30" t="e">
        <f ca="1">_xll.xpGetDataCell(((XPQUERYDOC_0!$A30-3)*64)+(XPQUERYDOC_0!AB$1-0), "XPQUERYDOC_0")</f>
        <v>#NAME?</v>
      </c>
      <c r="AC30" t="e">
        <f ca="1">_xll.xpGetDataCell(((XPQUERYDOC_0!$A30-3)*64)+(XPQUERYDOC_0!AC$1-0), "XPQUERYDOC_0")</f>
        <v>#NAME?</v>
      </c>
      <c r="AD30" t="e">
        <f ca="1">_xll.xpGetDataCell(((XPQUERYDOC_0!$A30-3)*64)+(XPQUERYDOC_0!AD$1-0), "XPQUERYDOC_0")</f>
        <v>#NAME?</v>
      </c>
      <c r="AE30" t="e">
        <f ca="1">_xll.xpGetDataCell(((XPQUERYDOC_0!$A30-3)*64)+(XPQUERYDOC_0!AE$1-0), "XPQUERYDOC_0")</f>
        <v>#NAME?</v>
      </c>
      <c r="AF30" t="e">
        <f ca="1">_xll.xpGetDataCell(((XPQUERYDOC_0!$A30-3)*64)+(XPQUERYDOC_0!AF$1-0), "XPQUERYDOC_0")</f>
        <v>#NAME?</v>
      </c>
      <c r="AG30" t="e">
        <f ca="1">_xll.xpGetDataCell(((XPQUERYDOC_0!$A30-3)*64)+(XPQUERYDOC_0!AG$1-0), "XPQUERYDOC_0")</f>
        <v>#NAME?</v>
      </c>
      <c r="AH30" t="e">
        <f ca="1">_xll.xpGetDataCell(((XPQUERYDOC_0!$A30-3)*64)+(XPQUERYDOC_0!AH$1-0), "XPQUERYDOC_0")</f>
        <v>#NAME?</v>
      </c>
      <c r="AI30" t="e">
        <f ca="1">_xll.xpGetDataCell(((XPQUERYDOC_0!$A30-3)*64)+(XPQUERYDOC_0!AI$1-0), "XPQUERYDOC_0")</f>
        <v>#NAME?</v>
      </c>
      <c r="AJ30" t="e">
        <f ca="1">_xll.xpGetDataCell(((XPQUERYDOC_0!$A30-3)*64)+(XPQUERYDOC_0!AJ$1-0), "XPQUERYDOC_0")</f>
        <v>#NAME?</v>
      </c>
      <c r="AK30" t="e">
        <f ca="1">_xll.xpGetDataCell(((XPQUERYDOC_0!$A30-3)*64)+(XPQUERYDOC_0!AK$1-0), "XPQUERYDOC_0")</f>
        <v>#NAME?</v>
      </c>
      <c r="AL30" t="e">
        <f ca="1">_xll.xpGetDataCell(((XPQUERYDOC_0!$A30-3)*64)+(XPQUERYDOC_0!AL$1-0), "XPQUERYDOC_0")</f>
        <v>#NAME?</v>
      </c>
      <c r="AM30" t="e">
        <f ca="1">_xll.xpGetDataCell(((XPQUERYDOC_0!$A30-3)*64)+(XPQUERYDOC_0!AM$1-0), "XPQUERYDOC_0")</f>
        <v>#NAME?</v>
      </c>
      <c r="AN30" t="e">
        <f ca="1">_xll.xpGetDataCell(((XPQUERYDOC_0!$A30-3)*64)+(XPQUERYDOC_0!AN$1-0), "XPQUERYDOC_0")</f>
        <v>#NAME?</v>
      </c>
      <c r="AO30" t="e">
        <f ca="1">_xll.xpGetDataCell(((XPQUERYDOC_0!$A30-3)*64)+(XPQUERYDOC_0!AO$1-0), "XPQUERYDOC_0")</f>
        <v>#NAME?</v>
      </c>
      <c r="AP30" t="e">
        <f ca="1">_xll.xpGetDataCell(((XPQUERYDOC_0!$A30-3)*64)+(XPQUERYDOC_0!AP$1-0), "XPQUERYDOC_0")</f>
        <v>#NAME?</v>
      </c>
      <c r="AQ30" t="e">
        <f ca="1">_xll.xpGetDataCell(((XPQUERYDOC_0!$A30-3)*64)+(XPQUERYDOC_0!AQ$1-0), "XPQUERYDOC_0")</f>
        <v>#NAME?</v>
      </c>
      <c r="AR30" t="e">
        <f ca="1">_xll.xpGetDataCell(((XPQUERYDOC_0!$A30-3)*64)+(XPQUERYDOC_0!AR$1-0), "XPQUERYDOC_0")</f>
        <v>#NAME?</v>
      </c>
      <c r="AS30" t="e">
        <f ca="1">_xll.xpGetDataCell(((XPQUERYDOC_0!$A30-3)*64)+(XPQUERYDOC_0!AS$1-0), "XPQUERYDOC_0")</f>
        <v>#NAME?</v>
      </c>
      <c r="AT30" t="e">
        <f ca="1">_xll.xpGetDataCell(((XPQUERYDOC_0!$A30-3)*64)+(XPQUERYDOC_0!AT$1-0), "XPQUERYDOC_0")</f>
        <v>#NAME?</v>
      </c>
      <c r="AU30" t="e">
        <f ca="1">_xll.xpGetDataCell(((XPQUERYDOC_0!$A30-3)*64)+(XPQUERYDOC_0!AU$1-0), "XPQUERYDOC_0")</f>
        <v>#NAME?</v>
      </c>
      <c r="AV30" t="e">
        <f ca="1">_xll.xpGetDataCell(((XPQUERYDOC_0!$A30-3)*64)+(XPQUERYDOC_0!AV$1-0), "XPQUERYDOC_0")</f>
        <v>#NAME?</v>
      </c>
      <c r="AW30" t="e">
        <f ca="1">_xll.xpGetDataCell(((XPQUERYDOC_0!$A30-3)*64)+(XPQUERYDOC_0!AW$1-0), "XPQUERYDOC_0")</f>
        <v>#NAME?</v>
      </c>
      <c r="AX30" t="e">
        <f ca="1">_xll.xpGetDataCell(((XPQUERYDOC_0!$A30-3)*64)+(XPQUERYDOC_0!AX$1-0), "XPQUERYDOC_0")</f>
        <v>#NAME?</v>
      </c>
      <c r="AY30" t="e">
        <f ca="1">_xll.xpGetDataCell(((XPQUERYDOC_0!$A30-3)*64)+(XPQUERYDOC_0!AY$1-0), "XPQUERYDOC_0")</f>
        <v>#NAME?</v>
      </c>
      <c r="AZ30" t="e">
        <f ca="1">_xll.xpGetDataCell(((XPQUERYDOC_0!$A30-3)*64)+(XPQUERYDOC_0!AZ$1-0), "XPQUERYDOC_0")</f>
        <v>#NAME?</v>
      </c>
      <c r="BA30" t="e">
        <f ca="1">_xll.xpGetDataCell(((XPQUERYDOC_0!$A30-3)*64)+(XPQUERYDOC_0!BA$1-0), "XPQUERYDOC_0")</f>
        <v>#NAME?</v>
      </c>
      <c r="BB30" t="e">
        <f ca="1">_xll.xpGetDataCell(((XPQUERYDOC_0!$A30-3)*64)+(XPQUERYDOC_0!BB$1-0), "XPQUERYDOC_0")</f>
        <v>#NAME?</v>
      </c>
      <c r="BC30" t="e">
        <f ca="1">_xll.xpGetDataCell(((XPQUERYDOC_0!$A30-3)*64)+(XPQUERYDOC_0!BC$1-0), "XPQUERYDOC_0")</f>
        <v>#NAME?</v>
      </c>
      <c r="BD30" t="e">
        <f ca="1">_xll.xpGetDataCell(((XPQUERYDOC_0!$A30-3)*64)+(XPQUERYDOC_0!BD$1-0), "XPQUERYDOC_0")</f>
        <v>#NAME?</v>
      </c>
      <c r="BE30" t="e">
        <f ca="1">_xll.xpGetDataCell(((XPQUERYDOC_0!$A30-3)*64)+(XPQUERYDOC_0!BE$1-0), "XPQUERYDOC_0")</f>
        <v>#NAME?</v>
      </c>
      <c r="BF30" t="e">
        <f ca="1">_xll.xpGetDataCell(((XPQUERYDOC_0!$A30-3)*64)+(XPQUERYDOC_0!BF$1-0), "XPQUERYDOC_0")</f>
        <v>#NAME?</v>
      </c>
      <c r="BG30" t="e">
        <f ca="1">_xll.xpGetDataCell(((XPQUERYDOC_0!$A30-3)*64)+(XPQUERYDOC_0!BG$1-0), "XPQUERYDOC_0")</f>
        <v>#NAME?</v>
      </c>
      <c r="BH30" t="e">
        <f ca="1">_xll.xpGetDataCell(((XPQUERYDOC_0!$A30-3)*64)+(XPQUERYDOC_0!BH$1-0), "XPQUERYDOC_0")</f>
        <v>#NAME?</v>
      </c>
      <c r="BI30" t="e">
        <f ca="1">_xll.xpGetDataCell(((XPQUERYDOC_0!$A30-3)*64)+(XPQUERYDOC_0!BI$1-0), "XPQUERYDOC_0")</f>
        <v>#NAME?</v>
      </c>
      <c r="BJ30" t="e">
        <f ca="1">_xll.xpGetDataCell(((XPQUERYDOC_0!$A30-3)*64)+(XPQUERYDOC_0!BJ$1-0), "XPQUERYDOC_0")</f>
        <v>#NAME?</v>
      </c>
      <c r="BK30" t="e">
        <f ca="1">_xll.xpGetDataCell(((XPQUERYDOC_0!$A30-3)*64)+(XPQUERYDOC_0!BK$1-0), "XPQUERYDOC_0")</f>
        <v>#NAME?</v>
      </c>
      <c r="BL30" t="e">
        <f ca="1">_xll.xpGetDataCell(((XPQUERYDOC_0!$A30-3)*64)+(XPQUERYDOC_0!BL$1-0), "XPQUERYDOC_0")</f>
        <v>#NAME?</v>
      </c>
      <c r="BM30" t="e">
        <f ca="1">_xll.xpGetDataCell(((XPQUERYDOC_0!$A30-3)*64)+(XPQUERYDOC_0!BM$1-0), "XPQUERYDOC_0")</f>
        <v>#NAME?</v>
      </c>
    </row>
    <row r="31" spans="1:65">
      <c r="A31" t="e">
        <f ca="1">_xll.xpGetDimLabel(2, 26, "XPQUERYDOC_0")</f>
        <v>#NAME?</v>
      </c>
      <c r="B31" t="e">
        <f ca="1">_xll.xpGetDataCell(((XPQUERYDOC_0!$A31-3)*64)+(XPQUERYDOC_0!B$1-0), "XPQUERYDOC_0")</f>
        <v>#NAME?</v>
      </c>
      <c r="C31" t="e">
        <f ca="1">_xll.xpGetDataCell(((XPQUERYDOC_0!$A31-3)*64)+(XPQUERYDOC_0!C$1-0), "XPQUERYDOC_0")</f>
        <v>#NAME?</v>
      </c>
      <c r="D31" t="e">
        <f ca="1">_xll.xpGetDataCell(((XPQUERYDOC_0!$A31-3)*64)+(XPQUERYDOC_0!D$1-0), "XPQUERYDOC_0")</f>
        <v>#NAME?</v>
      </c>
      <c r="E31" t="e">
        <f ca="1">_xll.xpGetDataCell(((XPQUERYDOC_0!$A31-3)*64)+(XPQUERYDOC_0!E$1-0), "XPQUERYDOC_0")</f>
        <v>#NAME?</v>
      </c>
      <c r="F31" t="e">
        <f ca="1">_xll.xpGetDataCell(((XPQUERYDOC_0!$A31-3)*64)+(XPQUERYDOC_0!F$1-0), "XPQUERYDOC_0")</f>
        <v>#NAME?</v>
      </c>
      <c r="G31" t="e">
        <f ca="1">_xll.xpGetDataCell(((XPQUERYDOC_0!$A31-3)*64)+(XPQUERYDOC_0!G$1-0), "XPQUERYDOC_0")</f>
        <v>#NAME?</v>
      </c>
      <c r="H31" t="e">
        <f ca="1">_xll.xpGetDataCell(((XPQUERYDOC_0!$A31-3)*64)+(XPQUERYDOC_0!H$1-0), "XPQUERYDOC_0")</f>
        <v>#NAME?</v>
      </c>
      <c r="I31" t="e">
        <f ca="1">_xll.xpGetDataCell(((XPQUERYDOC_0!$A31-3)*64)+(XPQUERYDOC_0!I$1-0), "XPQUERYDOC_0")</f>
        <v>#NAME?</v>
      </c>
      <c r="J31" t="e">
        <f ca="1">_xll.xpGetDataCell(((XPQUERYDOC_0!$A31-3)*64)+(XPQUERYDOC_0!J$1-0), "XPQUERYDOC_0")</f>
        <v>#NAME?</v>
      </c>
      <c r="K31" t="e">
        <f ca="1">_xll.xpGetDataCell(((XPQUERYDOC_0!$A31-3)*64)+(XPQUERYDOC_0!K$1-0), "XPQUERYDOC_0")</f>
        <v>#NAME?</v>
      </c>
      <c r="L31" t="e">
        <f ca="1">_xll.xpGetDataCell(((XPQUERYDOC_0!$A31-3)*64)+(XPQUERYDOC_0!L$1-0), "XPQUERYDOC_0")</f>
        <v>#NAME?</v>
      </c>
      <c r="M31" t="e">
        <f ca="1">_xll.xpGetDataCell(((XPQUERYDOC_0!$A31-3)*64)+(XPQUERYDOC_0!M$1-0), "XPQUERYDOC_0")</f>
        <v>#NAME?</v>
      </c>
      <c r="N31" t="e">
        <f ca="1">_xll.xpGetDataCell(((XPQUERYDOC_0!$A31-3)*64)+(XPQUERYDOC_0!N$1-0), "XPQUERYDOC_0")</f>
        <v>#NAME?</v>
      </c>
      <c r="O31" t="e">
        <f ca="1">_xll.xpGetDataCell(((XPQUERYDOC_0!$A31-3)*64)+(XPQUERYDOC_0!O$1-0), "XPQUERYDOC_0")</f>
        <v>#NAME?</v>
      </c>
      <c r="P31" t="e">
        <f ca="1">_xll.xpGetDataCell(((XPQUERYDOC_0!$A31-3)*64)+(XPQUERYDOC_0!P$1-0), "XPQUERYDOC_0")</f>
        <v>#NAME?</v>
      </c>
      <c r="Q31" t="e">
        <f ca="1">_xll.xpGetDataCell(((XPQUERYDOC_0!$A31-3)*64)+(XPQUERYDOC_0!Q$1-0), "XPQUERYDOC_0")</f>
        <v>#NAME?</v>
      </c>
      <c r="R31" t="e">
        <f ca="1">_xll.xpGetDataCell(((XPQUERYDOC_0!$A31-3)*64)+(XPQUERYDOC_0!R$1-0), "XPQUERYDOC_0")</f>
        <v>#NAME?</v>
      </c>
      <c r="S31" t="e">
        <f ca="1">_xll.xpGetDataCell(((XPQUERYDOC_0!$A31-3)*64)+(XPQUERYDOC_0!S$1-0), "XPQUERYDOC_0")</f>
        <v>#NAME?</v>
      </c>
      <c r="T31" t="e">
        <f ca="1">_xll.xpGetDataCell(((XPQUERYDOC_0!$A31-3)*64)+(XPQUERYDOC_0!T$1-0), "XPQUERYDOC_0")</f>
        <v>#NAME?</v>
      </c>
      <c r="U31" t="e">
        <f ca="1">_xll.xpGetDataCell(((XPQUERYDOC_0!$A31-3)*64)+(XPQUERYDOC_0!U$1-0), "XPQUERYDOC_0")</f>
        <v>#NAME?</v>
      </c>
      <c r="V31" t="e">
        <f ca="1">_xll.xpGetDataCell(((XPQUERYDOC_0!$A31-3)*64)+(XPQUERYDOC_0!V$1-0), "XPQUERYDOC_0")</f>
        <v>#NAME?</v>
      </c>
      <c r="W31" t="e">
        <f ca="1">_xll.xpGetDataCell(((XPQUERYDOC_0!$A31-3)*64)+(XPQUERYDOC_0!W$1-0), "XPQUERYDOC_0")</f>
        <v>#NAME?</v>
      </c>
      <c r="X31" t="e">
        <f ca="1">_xll.xpGetDataCell(((XPQUERYDOC_0!$A31-3)*64)+(XPQUERYDOC_0!X$1-0), "XPQUERYDOC_0")</f>
        <v>#NAME?</v>
      </c>
      <c r="Y31" t="e">
        <f ca="1">_xll.xpGetDataCell(((XPQUERYDOC_0!$A31-3)*64)+(XPQUERYDOC_0!Y$1-0), "XPQUERYDOC_0")</f>
        <v>#NAME?</v>
      </c>
      <c r="Z31" t="e">
        <f ca="1">_xll.xpGetDataCell(((XPQUERYDOC_0!$A31-3)*64)+(XPQUERYDOC_0!Z$1-0), "XPQUERYDOC_0")</f>
        <v>#NAME?</v>
      </c>
      <c r="AA31" t="e">
        <f ca="1">_xll.xpGetDataCell(((XPQUERYDOC_0!$A31-3)*64)+(XPQUERYDOC_0!AA$1-0), "XPQUERYDOC_0")</f>
        <v>#NAME?</v>
      </c>
      <c r="AB31" t="e">
        <f ca="1">_xll.xpGetDataCell(((XPQUERYDOC_0!$A31-3)*64)+(XPQUERYDOC_0!AB$1-0), "XPQUERYDOC_0")</f>
        <v>#NAME?</v>
      </c>
      <c r="AC31" t="e">
        <f ca="1">_xll.xpGetDataCell(((XPQUERYDOC_0!$A31-3)*64)+(XPQUERYDOC_0!AC$1-0), "XPQUERYDOC_0")</f>
        <v>#NAME?</v>
      </c>
      <c r="AD31" t="e">
        <f ca="1">_xll.xpGetDataCell(((XPQUERYDOC_0!$A31-3)*64)+(XPQUERYDOC_0!AD$1-0), "XPQUERYDOC_0")</f>
        <v>#NAME?</v>
      </c>
      <c r="AE31" t="e">
        <f ca="1">_xll.xpGetDataCell(((XPQUERYDOC_0!$A31-3)*64)+(XPQUERYDOC_0!AE$1-0), "XPQUERYDOC_0")</f>
        <v>#NAME?</v>
      </c>
      <c r="AF31" t="e">
        <f ca="1">_xll.xpGetDataCell(((XPQUERYDOC_0!$A31-3)*64)+(XPQUERYDOC_0!AF$1-0), "XPQUERYDOC_0")</f>
        <v>#NAME?</v>
      </c>
      <c r="AG31" t="e">
        <f ca="1">_xll.xpGetDataCell(((XPQUERYDOC_0!$A31-3)*64)+(XPQUERYDOC_0!AG$1-0), "XPQUERYDOC_0")</f>
        <v>#NAME?</v>
      </c>
      <c r="AH31" t="e">
        <f ca="1">_xll.xpGetDataCell(((XPQUERYDOC_0!$A31-3)*64)+(XPQUERYDOC_0!AH$1-0), "XPQUERYDOC_0")</f>
        <v>#NAME?</v>
      </c>
      <c r="AI31" t="e">
        <f ca="1">_xll.xpGetDataCell(((XPQUERYDOC_0!$A31-3)*64)+(XPQUERYDOC_0!AI$1-0), "XPQUERYDOC_0")</f>
        <v>#NAME?</v>
      </c>
      <c r="AJ31" t="e">
        <f ca="1">_xll.xpGetDataCell(((XPQUERYDOC_0!$A31-3)*64)+(XPQUERYDOC_0!AJ$1-0), "XPQUERYDOC_0")</f>
        <v>#NAME?</v>
      </c>
      <c r="AK31" t="e">
        <f ca="1">_xll.xpGetDataCell(((XPQUERYDOC_0!$A31-3)*64)+(XPQUERYDOC_0!AK$1-0), "XPQUERYDOC_0")</f>
        <v>#NAME?</v>
      </c>
      <c r="AL31" t="e">
        <f ca="1">_xll.xpGetDataCell(((XPQUERYDOC_0!$A31-3)*64)+(XPQUERYDOC_0!AL$1-0), "XPQUERYDOC_0")</f>
        <v>#NAME?</v>
      </c>
      <c r="AM31" t="e">
        <f ca="1">_xll.xpGetDataCell(((XPQUERYDOC_0!$A31-3)*64)+(XPQUERYDOC_0!AM$1-0), "XPQUERYDOC_0")</f>
        <v>#NAME?</v>
      </c>
      <c r="AN31" t="e">
        <f ca="1">_xll.xpGetDataCell(((XPQUERYDOC_0!$A31-3)*64)+(XPQUERYDOC_0!AN$1-0), "XPQUERYDOC_0")</f>
        <v>#NAME?</v>
      </c>
      <c r="AO31" t="e">
        <f ca="1">_xll.xpGetDataCell(((XPQUERYDOC_0!$A31-3)*64)+(XPQUERYDOC_0!AO$1-0), "XPQUERYDOC_0")</f>
        <v>#NAME?</v>
      </c>
      <c r="AP31" t="e">
        <f ca="1">_xll.xpGetDataCell(((XPQUERYDOC_0!$A31-3)*64)+(XPQUERYDOC_0!AP$1-0), "XPQUERYDOC_0")</f>
        <v>#NAME?</v>
      </c>
      <c r="AQ31" t="e">
        <f ca="1">_xll.xpGetDataCell(((XPQUERYDOC_0!$A31-3)*64)+(XPQUERYDOC_0!AQ$1-0), "XPQUERYDOC_0")</f>
        <v>#NAME?</v>
      </c>
      <c r="AR31" t="e">
        <f ca="1">_xll.xpGetDataCell(((XPQUERYDOC_0!$A31-3)*64)+(XPQUERYDOC_0!AR$1-0), "XPQUERYDOC_0")</f>
        <v>#NAME?</v>
      </c>
      <c r="AS31" t="e">
        <f ca="1">_xll.xpGetDataCell(((XPQUERYDOC_0!$A31-3)*64)+(XPQUERYDOC_0!AS$1-0), "XPQUERYDOC_0")</f>
        <v>#NAME?</v>
      </c>
      <c r="AT31" t="e">
        <f ca="1">_xll.xpGetDataCell(((XPQUERYDOC_0!$A31-3)*64)+(XPQUERYDOC_0!AT$1-0), "XPQUERYDOC_0")</f>
        <v>#NAME?</v>
      </c>
      <c r="AU31" t="e">
        <f ca="1">_xll.xpGetDataCell(((XPQUERYDOC_0!$A31-3)*64)+(XPQUERYDOC_0!AU$1-0), "XPQUERYDOC_0")</f>
        <v>#NAME?</v>
      </c>
      <c r="AV31" t="e">
        <f ca="1">_xll.xpGetDataCell(((XPQUERYDOC_0!$A31-3)*64)+(XPQUERYDOC_0!AV$1-0), "XPQUERYDOC_0")</f>
        <v>#NAME?</v>
      </c>
      <c r="AW31" t="e">
        <f ca="1">_xll.xpGetDataCell(((XPQUERYDOC_0!$A31-3)*64)+(XPQUERYDOC_0!AW$1-0), "XPQUERYDOC_0")</f>
        <v>#NAME?</v>
      </c>
      <c r="AX31" t="e">
        <f ca="1">_xll.xpGetDataCell(((XPQUERYDOC_0!$A31-3)*64)+(XPQUERYDOC_0!AX$1-0), "XPQUERYDOC_0")</f>
        <v>#NAME?</v>
      </c>
      <c r="AY31" t="e">
        <f ca="1">_xll.xpGetDataCell(((XPQUERYDOC_0!$A31-3)*64)+(XPQUERYDOC_0!AY$1-0), "XPQUERYDOC_0")</f>
        <v>#NAME?</v>
      </c>
      <c r="AZ31" t="e">
        <f ca="1">_xll.xpGetDataCell(((XPQUERYDOC_0!$A31-3)*64)+(XPQUERYDOC_0!AZ$1-0), "XPQUERYDOC_0")</f>
        <v>#NAME?</v>
      </c>
      <c r="BA31" t="e">
        <f ca="1">_xll.xpGetDataCell(((XPQUERYDOC_0!$A31-3)*64)+(XPQUERYDOC_0!BA$1-0), "XPQUERYDOC_0")</f>
        <v>#NAME?</v>
      </c>
      <c r="BB31" t="e">
        <f ca="1">_xll.xpGetDataCell(((XPQUERYDOC_0!$A31-3)*64)+(XPQUERYDOC_0!BB$1-0), "XPQUERYDOC_0")</f>
        <v>#NAME?</v>
      </c>
      <c r="BC31" t="e">
        <f ca="1">_xll.xpGetDataCell(((XPQUERYDOC_0!$A31-3)*64)+(XPQUERYDOC_0!BC$1-0), "XPQUERYDOC_0")</f>
        <v>#NAME?</v>
      </c>
      <c r="BD31" t="e">
        <f ca="1">_xll.xpGetDataCell(((XPQUERYDOC_0!$A31-3)*64)+(XPQUERYDOC_0!BD$1-0), "XPQUERYDOC_0")</f>
        <v>#NAME?</v>
      </c>
      <c r="BE31" t="e">
        <f ca="1">_xll.xpGetDataCell(((XPQUERYDOC_0!$A31-3)*64)+(XPQUERYDOC_0!BE$1-0), "XPQUERYDOC_0")</f>
        <v>#NAME?</v>
      </c>
      <c r="BF31" t="e">
        <f ca="1">_xll.xpGetDataCell(((XPQUERYDOC_0!$A31-3)*64)+(XPQUERYDOC_0!BF$1-0), "XPQUERYDOC_0")</f>
        <v>#NAME?</v>
      </c>
      <c r="BG31" t="e">
        <f ca="1">_xll.xpGetDataCell(((XPQUERYDOC_0!$A31-3)*64)+(XPQUERYDOC_0!BG$1-0), "XPQUERYDOC_0")</f>
        <v>#NAME?</v>
      </c>
      <c r="BH31" t="e">
        <f ca="1">_xll.xpGetDataCell(((XPQUERYDOC_0!$A31-3)*64)+(XPQUERYDOC_0!BH$1-0), "XPQUERYDOC_0")</f>
        <v>#NAME?</v>
      </c>
      <c r="BI31" t="e">
        <f ca="1">_xll.xpGetDataCell(((XPQUERYDOC_0!$A31-3)*64)+(XPQUERYDOC_0!BI$1-0), "XPQUERYDOC_0")</f>
        <v>#NAME?</v>
      </c>
      <c r="BJ31" t="e">
        <f ca="1">_xll.xpGetDataCell(((XPQUERYDOC_0!$A31-3)*64)+(XPQUERYDOC_0!BJ$1-0), "XPQUERYDOC_0")</f>
        <v>#NAME?</v>
      </c>
      <c r="BK31" t="e">
        <f ca="1">_xll.xpGetDataCell(((XPQUERYDOC_0!$A31-3)*64)+(XPQUERYDOC_0!BK$1-0), "XPQUERYDOC_0")</f>
        <v>#NAME?</v>
      </c>
      <c r="BL31" t="e">
        <f ca="1">_xll.xpGetDataCell(((XPQUERYDOC_0!$A31-3)*64)+(XPQUERYDOC_0!BL$1-0), "XPQUERYDOC_0")</f>
        <v>#NAME?</v>
      </c>
      <c r="BM31" t="e">
        <f ca="1">_xll.xpGetDataCell(((XPQUERYDOC_0!$A31-3)*64)+(XPQUERYDOC_0!BM$1-0), "XPQUERYDOC_0")</f>
        <v>#NAME?</v>
      </c>
    </row>
    <row r="32" spans="1:65">
      <c r="A32" t="e">
        <f ca="1">_xll.xpGetDimLabel(2, 27, "XPQUERYDOC_0")</f>
        <v>#NAME?</v>
      </c>
      <c r="B32" t="e">
        <f ca="1">_xll.xpGetDataCell(((XPQUERYDOC_0!$A32-3)*64)+(XPQUERYDOC_0!B$1-0), "XPQUERYDOC_0")</f>
        <v>#NAME?</v>
      </c>
      <c r="C32" t="e">
        <f ca="1">_xll.xpGetDataCell(((XPQUERYDOC_0!$A32-3)*64)+(XPQUERYDOC_0!C$1-0), "XPQUERYDOC_0")</f>
        <v>#NAME?</v>
      </c>
      <c r="D32" t="e">
        <f ca="1">_xll.xpGetDataCell(((XPQUERYDOC_0!$A32-3)*64)+(XPQUERYDOC_0!D$1-0), "XPQUERYDOC_0")</f>
        <v>#NAME?</v>
      </c>
      <c r="E32" t="e">
        <f ca="1">_xll.xpGetDataCell(((XPQUERYDOC_0!$A32-3)*64)+(XPQUERYDOC_0!E$1-0), "XPQUERYDOC_0")</f>
        <v>#NAME?</v>
      </c>
      <c r="F32" t="e">
        <f ca="1">_xll.xpGetDataCell(((XPQUERYDOC_0!$A32-3)*64)+(XPQUERYDOC_0!F$1-0), "XPQUERYDOC_0")</f>
        <v>#NAME?</v>
      </c>
      <c r="G32" t="e">
        <f ca="1">_xll.xpGetDataCell(((XPQUERYDOC_0!$A32-3)*64)+(XPQUERYDOC_0!G$1-0), "XPQUERYDOC_0")</f>
        <v>#NAME?</v>
      </c>
      <c r="H32" t="e">
        <f ca="1">_xll.xpGetDataCell(((XPQUERYDOC_0!$A32-3)*64)+(XPQUERYDOC_0!H$1-0), "XPQUERYDOC_0")</f>
        <v>#NAME?</v>
      </c>
      <c r="I32" t="e">
        <f ca="1">_xll.xpGetDataCell(((XPQUERYDOC_0!$A32-3)*64)+(XPQUERYDOC_0!I$1-0), "XPQUERYDOC_0")</f>
        <v>#NAME?</v>
      </c>
      <c r="J32" t="e">
        <f ca="1">_xll.xpGetDataCell(((XPQUERYDOC_0!$A32-3)*64)+(XPQUERYDOC_0!J$1-0), "XPQUERYDOC_0")</f>
        <v>#NAME?</v>
      </c>
      <c r="K32" t="e">
        <f ca="1">_xll.xpGetDataCell(((XPQUERYDOC_0!$A32-3)*64)+(XPQUERYDOC_0!K$1-0), "XPQUERYDOC_0")</f>
        <v>#NAME?</v>
      </c>
      <c r="L32" t="e">
        <f ca="1">_xll.xpGetDataCell(((XPQUERYDOC_0!$A32-3)*64)+(XPQUERYDOC_0!L$1-0), "XPQUERYDOC_0")</f>
        <v>#NAME?</v>
      </c>
      <c r="M32" t="e">
        <f ca="1">_xll.xpGetDataCell(((XPQUERYDOC_0!$A32-3)*64)+(XPQUERYDOC_0!M$1-0), "XPQUERYDOC_0")</f>
        <v>#NAME?</v>
      </c>
      <c r="N32" t="e">
        <f ca="1">_xll.xpGetDataCell(((XPQUERYDOC_0!$A32-3)*64)+(XPQUERYDOC_0!N$1-0), "XPQUERYDOC_0")</f>
        <v>#NAME?</v>
      </c>
      <c r="O32" t="e">
        <f ca="1">_xll.xpGetDataCell(((XPQUERYDOC_0!$A32-3)*64)+(XPQUERYDOC_0!O$1-0), "XPQUERYDOC_0")</f>
        <v>#NAME?</v>
      </c>
      <c r="P32" t="e">
        <f ca="1">_xll.xpGetDataCell(((XPQUERYDOC_0!$A32-3)*64)+(XPQUERYDOC_0!P$1-0), "XPQUERYDOC_0")</f>
        <v>#NAME?</v>
      </c>
      <c r="Q32" t="e">
        <f ca="1">_xll.xpGetDataCell(((XPQUERYDOC_0!$A32-3)*64)+(XPQUERYDOC_0!Q$1-0), "XPQUERYDOC_0")</f>
        <v>#NAME?</v>
      </c>
      <c r="R32" t="e">
        <f ca="1">_xll.xpGetDataCell(((XPQUERYDOC_0!$A32-3)*64)+(XPQUERYDOC_0!R$1-0), "XPQUERYDOC_0")</f>
        <v>#NAME?</v>
      </c>
      <c r="S32" t="e">
        <f ca="1">_xll.xpGetDataCell(((XPQUERYDOC_0!$A32-3)*64)+(XPQUERYDOC_0!S$1-0), "XPQUERYDOC_0")</f>
        <v>#NAME?</v>
      </c>
      <c r="T32" t="e">
        <f ca="1">_xll.xpGetDataCell(((XPQUERYDOC_0!$A32-3)*64)+(XPQUERYDOC_0!T$1-0), "XPQUERYDOC_0")</f>
        <v>#NAME?</v>
      </c>
      <c r="U32" t="e">
        <f ca="1">_xll.xpGetDataCell(((XPQUERYDOC_0!$A32-3)*64)+(XPQUERYDOC_0!U$1-0), "XPQUERYDOC_0")</f>
        <v>#NAME?</v>
      </c>
      <c r="V32" t="e">
        <f ca="1">_xll.xpGetDataCell(((XPQUERYDOC_0!$A32-3)*64)+(XPQUERYDOC_0!V$1-0), "XPQUERYDOC_0")</f>
        <v>#NAME?</v>
      </c>
      <c r="W32" t="e">
        <f ca="1">_xll.xpGetDataCell(((XPQUERYDOC_0!$A32-3)*64)+(XPQUERYDOC_0!W$1-0), "XPQUERYDOC_0")</f>
        <v>#NAME?</v>
      </c>
      <c r="X32" t="e">
        <f ca="1">_xll.xpGetDataCell(((XPQUERYDOC_0!$A32-3)*64)+(XPQUERYDOC_0!X$1-0), "XPQUERYDOC_0")</f>
        <v>#NAME?</v>
      </c>
      <c r="Y32" t="e">
        <f ca="1">_xll.xpGetDataCell(((XPQUERYDOC_0!$A32-3)*64)+(XPQUERYDOC_0!Y$1-0), "XPQUERYDOC_0")</f>
        <v>#NAME?</v>
      </c>
      <c r="Z32" t="e">
        <f ca="1">_xll.xpGetDataCell(((XPQUERYDOC_0!$A32-3)*64)+(XPQUERYDOC_0!Z$1-0), "XPQUERYDOC_0")</f>
        <v>#NAME?</v>
      </c>
      <c r="AA32" t="e">
        <f ca="1">_xll.xpGetDataCell(((XPQUERYDOC_0!$A32-3)*64)+(XPQUERYDOC_0!AA$1-0), "XPQUERYDOC_0")</f>
        <v>#NAME?</v>
      </c>
      <c r="AB32" t="e">
        <f ca="1">_xll.xpGetDataCell(((XPQUERYDOC_0!$A32-3)*64)+(XPQUERYDOC_0!AB$1-0), "XPQUERYDOC_0")</f>
        <v>#NAME?</v>
      </c>
      <c r="AC32" t="e">
        <f ca="1">_xll.xpGetDataCell(((XPQUERYDOC_0!$A32-3)*64)+(XPQUERYDOC_0!AC$1-0), "XPQUERYDOC_0")</f>
        <v>#NAME?</v>
      </c>
      <c r="AD32" t="e">
        <f ca="1">_xll.xpGetDataCell(((XPQUERYDOC_0!$A32-3)*64)+(XPQUERYDOC_0!AD$1-0), "XPQUERYDOC_0")</f>
        <v>#NAME?</v>
      </c>
      <c r="AE32" t="e">
        <f ca="1">_xll.xpGetDataCell(((XPQUERYDOC_0!$A32-3)*64)+(XPQUERYDOC_0!AE$1-0), "XPQUERYDOC_0")</f>
        <v>#NAME?</v>
      </c>
      <c r="AF32" t="e">
        <f ca="1">_xll.xpGetDataCell(((XPQUERYDOC_0!$A32-3)*64)+(XPQUERYDOC_0!AF$1-0), "XPQUERYDOC_0")</f>
        <v>#NAME?</v>
      </c>
      <c r="AG32" t="e">
        <f ca="1">_xll.xpGetDataCell(((XPQUERYDOC_0!$A32-3)*64)+(XPQUERYDOC_0!AG$1-0), "XPQUERYDOC_0")</f>
        <v>#NAME?</v>
      </c>
      <c r="AH32" t="e">
        <f ca="1">_xll.xpGetDataCell(((XPQUERYDOC_0!$A32-3)*64)+(XPQUERYDOC_0!AH$1-0), "XPQUERYDOC_0")</f>
        <v>#NAME?</v>
      </c>
      <c r="AI32" t="e">
        <f ca="1">_xll.xpGetDataCell(((XPQUERYDOC_0!$A32-3)*64)+(XPQUERYDOC_0!AI$1-0), "XPQUERYDOC_0")</f>
        <v>#NAME?</v>
      </c>
      <c r="AJ32" t="e">
        <f ca="1">_xll.xpGetDataCell(((XPQUERYDOC_0!$A32-3)*64)+(XPQUERYDOC_0!AJ$1-0), "XPQUERYDOC_0")</f>
        <v>#NAME?</v>
      </c>
      <c r="AK32" t="e">
        <f ca="1">_xll.xpGetDataCell(((XPQUERYDOC_0!$A32-3)*64)+(XPQUERYDOC_0!AK$1-0), "XPQUERYDOC_0")</f>
        <v>#NAME?</v>
      </c>
      <c r="AL32" t="e">
        <f ca="1">_xll.xpGetDataCell(((XPQUERYDOC_0!$A32-3)*64)+(XPQUERYDOC_0!AL$1-0), "XPQUERYDOC_0")</f>
        <v>#NAME?</v>
      </c>
      <c r="AM32" t="e">
        <f ca="1">_xll.xpGetDataCell(((XPQUERYDOC_0!$A32-3)*64)+(XPQUERYDOC_0!AM$1-0), "XPQUERYDOC_0")</f>
        <v>#NAME?</v>
      </c>
      <c r="AN32" t="e">
        <f ca="1">_xll.xpGetDataCell(((XPQUERYDOC_0!$A32-3)*64)+(XPQUERYDOC_0!AN$1-0), "XPQUERYDOC_0")</f>
        <v>#NAME?</v>
      </c>
      <c r="AO32" t="e">
        <f ca="1">_xll.xpGetDataCell(((XPQUERYDOC_0!$A32-3)*64)+(XPQUERYDOC_0!AO$1-0), "XPQUERYDOC_0")</f>
        <v>#NAME?</v>
      </c>
      <c r="AP32" t="e">
        <f ca="1">_xll.xpGetDataCell(((XPQUERYDOC_0!$A32-3)*64)+(XPQUERYDOC_0!AP$1-0), "XPQUERYDOC_0")</f>
        <v>#NAME?</v>
      </c>
      <c r="AQ32" t="e">
        <f ca="1">_xll.xpGetDataCell(((XPQUERYDOC_0!$A32-3)*64)+(XPQUERYDOC_0!AQ$1-0), "XPQUERYDOC_0")</f>
        <v>#NAME?</v>
      </c>
      <c r="AR32" t="e">
        <f ca="1">_xll.xpGetDataCell(((XPQUERYDOC_0!$A32-3)*64)+(XPQUERYDOC_0!AR$1-0), "XPQUERYDOC_0")</f>
        <v>#NAME?</v>
      </c>
      <c r="AS32" t="e">
        <f ca="1">_xll.xpGetDataCell(((XPQUERYDOC_0!$A32-3)*64)+(XPQUERYDOC_0!AS$1-0), "XPQUERYDOC_0")</f>
        <v>#NAME?</v>
      </c>
      <c r="AT32" t="e">
        <f ca="1">_xll.xpGetDataCell(((XPQUERYDOC_0!$A32-3)*64)+(XPQUERYDOC_0!AT$1-0), "XPQUERYDOC_0")</f>
        <v>#NAME?</v>
      </c>
      <c r="AU32" t="e">
        <f ca="1">_xll.xpGetDataCell(((XPQUERYDOC_0!$A32-3)*64)+(XPQUERYDOC_0!AU$1-0), "XPQUERYDOC_0")</f>
        <v>#NAME?</v>
      </c>
      <c r="AV32" t="e">
        <f ca="1">_xll.xpGetDataCell(((XPQUERYDOC_0!$A32-3)*64)+(XPQUERYDOC_0!AV$1-0), "XPQUERYDOC_0")</f>
        <v>#NAME?</v>
      </c>
      <c r="AW32" t="e">
        <f ca="1">_xll.xpGetDataCell(((XPQUERYDOC_0!$A32-3)*64)+(XPQUERYDOC_0!AW$1-0), "XPQUERYDOC_0")</f>
        <v>#NAME?</v>
      </c>
      <c r="AX32" t="e">
        <f ca="1">_xll.xpGetDataCell(((XPQUERYDOC_0!$A32-3)*64)+(XPQUERYDOC_0!AX$1-0), "XPQUERYDOC_0")</f>
        <v>#NAME?</v>
      </c>
      <c r="AY32" t="e">
        <f ca="1">_xll.xpGetDataCell(((XPQUERYDOC_0!$A32-3)*64)+(XPQUERYDOC_0!AY$1-0), "XPQUERYDOC_0")</f>
        <v>#NAME?</v>
      </c>
      <c r="AZ32" t="e">
        <f ca="1">_xll.xpGetDataCell(((XPQUERYDOC_0!$A32-3)*64)+(XPQUERYDOC_0!AZ$1-0), "XPQUERYDOC_0")</f>
        <v>#NAME?</v>
      </c>
      <c r="BA32" t="e">
        <f ca="1">_xll.xpGetDataCell(((XPQUERYDOC_0!$A32-3)*64)+(XPQUERYDOC_0!BA$1-0), "XPQUERYDOC_0")</f>
        <v>#NAME?</v>
      </c>
      <c r="BB32" t="e">
        <f ca="1">_xll.xpGetDataCell(((XPQUERYDOC_0!$A32-3)*64)+(XPQUERYDOC_0!BB$1-0), "XPQUERYDOC_0")</f>
        <v>#NAME?</v>
      </c>
      <c r="BC32" t="e">
        <f ca="1">_xll.xpGetDataCell(((XPQUERYDOC_0!$A32-3)*64)+(XPQUERYDOC_0!BC$1-0), "XPQUERYDOC_0")</f>
        <v>#NAME?</v>
      </c>
      <c r="BD32" t="e">
        <f ca="1">_xll.xpGetDataCell(((XPQUERYDOC_0!$A32-3)*64)+(XPQUERYDOC_0!BD$1-0), "XPQUERYDOC_0")</f>
        <v>#NAME?</v>
      </c>
      <c r="BE32" t="e">
        <f ca="1">_xll.xpGetDataCell(((XPQUERYDOC_0!$A32-3)*64)+(XPQUERYDOC_0!BE$1-0), "XPQUERYDOC_0")</f>
        <v>#NAME?</v>
      </c>
      <c r="BF32" t="e">
        <f ca="1">_xll.xpGetDataCell(((XPQUERYDOC_0!$A32-3)*64)+(XPQUERYDOC_0!BF$1-0), "XPQUERYDOC_0")</f>
        <v>#NAME?</v>
      </c>
      <c r="BG32" t="e">
        <f ca="1">_xll.xpGetDataCell(((XPQUERYDOC_0!$A32-3)*64)+(XPQUERYDOC_0!BG$1-0), "XPQUERYDOC_0")</f>
        <v>#NAME?</v>
      </c>
      <c r="BH32" t="e">
        <f ca="1">_xll.xpGetDataCell(((XPQUERYDOC_0!$A32-3)*64)+(XPQUERYDOC_0!BH$1-0), "XPQUERYDOC_0")</f>
        <v>#NAME?</v>
      </c>
      <c r="BI32" t="e">
        <f ca="1">_xll.xpGetDataCell(((XPQUERYDOC_0!$A32-3)*64)+(XPQUERYDOC_0!BI$1-0), "XPQUERYDOC_0")</f>
        <v>#NAME?</v>
      </c>
      <c r="BJ32" t="e">
        <f ca="1">_xll.xpGetDataCell(((XPQUERYDOC_0!$A32-3)*64)+(XPQUERYDOC_0!BJ$1-0), "XPQUERYDOC_0")</f>
        <v>#NAME?</v>
      </c>
      <c r="BK32" t="e">
        <f ca="1">_xll.xpGetDataCell(((XPQUERYDOC_0!$A32-3)*64)+(XPQUERYDOC_0!BK$1-0), "XPQUERYDOC_0")</f>
        <v>#NAME?</v>
      </c>
      <c r="BL32" t="e">
        <f ca="1">_xll.xpGetDataCell(((XPQUERYDOC_0!$A32-3)*64)+(XPQUERYDOC_0!BL$1-0), "XPQUERYDOC_0")</f>
        <v>#NAME?</v>
      </c>
      <c r="BM32" t="e">
        <f ca="1">_xll.xpGetDataCell(((XPQUERYDOC_0!$A32-3)*64)+(XPQUERYDOC_0!BM$1-0), "XPQUERYDOC_0")</f>
        <v>#NAME?</v>
      </c>
    </row>
    <row r="33" spans="1:65">
      <c r="A33" t="e">
        <f ca="1">_xll.xpGetDimLabel(2, 28, "XPQUERYDOC_0")</f>
        <v>#NAME?</v>
      </c>
      <c r="B33" t="e">
        <f ca="1">_xll.xpGetDataCell(((XPQUERYDOC_0!$A33-3)*64)+(XPQUERYDOC_0!B$1-0), "XPQUERYDOC_0")</f>
        <v>#NAME?</v>
      </c>
      <c r="C33" t="e">
        <f ca="1">_xll.xpGetDataCell(((XPQUERYDOC_0!$A33-3)*64)+(XPQUERYDOC_0!C$1-0), "XPQUERYDOC_0")</f>
        <v>#NAME?</v>
      </c>
      <c r="D33" t="e">
        <f ca="1">_xll.xpGetDataCell(((XPQUERYDOC_0!$A33-3)*64)+(XPQUERYDOC_0!D$1-0), "XPQUERYDOC_0")</f>
        <v>#NAME?</v>
      </c>
      <c r="E33" t="e">
        <f ca="1">_xll.xpGetDataCell(((XPQUERYDOC_0!$A33-3)*64)+(XPQUERYDOC_0!E$1-0), "XPQUERYDOC_0")</f>
        <v>#NAME?</v>
      </c>
      <c r="F33" t="e">
        <f ca="1">_xll.xpGetDataCell(((XPQUERYDOC_0!$A33-3)*64)+(XPQUERYDOC_0!F$1-0), "XPQUERYDOC_0")</f>
        <v>#NAME?</v>
      </c>
      <c r="G33" t="e">
        <f ca="1">_xll.xpGetDataCell(((XPQUERYDOC_0!$A33-3)*64)+(XPQUERYDOC_0!G$1-0), "XPQUERYDOC_0")</f>
        <v>#NAME?</v>
      </c>
      <c r="H33" t="e">
        <f ca="1">_xll.xpGetDataCell(((XPQUERYDOC_0!$A33-3)*64)+(XPQUERYDOC_0!H$1-0), "XPQUERYDOC_0")</f>
        <v>#NAME?</v>
      </c>
      <c r="I33" t="e">
        <f ca="1">_xll.xpGetDataCell(((XPQUERYDOC_0!$A33-3)*64)+(XPQUERYDOC_0!I$1-0), "XPQUERYDOC_0")</f>
        <v>#NAME?</v>
      </c>
      <c r="J33" t="e">
        <f ca="1">_xll.xpGetDataCell(((XPQUERYDOC_0!$A33-3)*64)+(XPQUERYDOC_0!J$1-0), "XPQUERYDOC_0")</f>
        <v>#NAME?</v>
      </c>
      <c r="K33" t="e">
        <f ca="1">_xll.xpGetDataCell(((XPQUERYDOC_0!$A33-3)*64)+(XPQUERYDOC_0!K$1-0), "XPQUERYDOC_0")</f>
        <v>#NAME?</v>
      </c>
      <c r="L33" t="e">
        <f ca="1">_xll.xpGetDataCell(((XPQUERYDOC_0!$A33-3)*64)+(XPQUERYDOC_0!L$1-0), "XPQUERYDOC_0")</f>
        <v>#NAME?</v>
      </c>
      <c r="M33" t="e">
        <f ca="1">_xll.xpGetDataCell(((XPQUERYDOC_0!$A33-3)*64)+(XPQUERYDOC_0!M$1-0), "XPQUERYDOC_0")</f>
        <v>#NAME?</v>
      </c>
      <c r="N33" t="e">
        <f ca="1">_xll.xpGetDataCell(((XPQUERYDOC_0!$A33-3)*64)+(XPQUERYDOC_0!N$1-0), "XPQUERYDOC_0")</f>
        <v>#NAME?</v>
      </c>
      <c r="O33" t="e">
        <f ca="1">_xll.xpGetDataCell(((XPQUERYDOC_0!$A33-3)*64)+(XPQUERYDOC_0!O$1-0), "XPQUERYDOC_0")</f>
        <v>#NAME?</v>
      </c>
      <c r="P33" t="e">
        <f ca="1">_xll.xpGetDataCell(((XPQUERYDOC_0!$A33-3)*64)+(XPQUERYDOC_0!P$1-0), "XPQUERYDOC_0")</f>
        <v>#NAME?</v>
      </c>
      <c r="Q33" t="e">
        <f ca="1">_xll.xpGetDataCell(((XPQUERYDOC_0!$A33-3)*64)+(XPQUERYDOC_0!Q$1-0), "XPQUERYDOC_0")</f>
        <v>#NAME?</v>
      </c>
      <c r="R33" t="e">
        <f ca="1">_xll.xpGetDataCell(((XPQUERYDOC_0!$A33-3)*64)+(XPQUERYDOC_0!R$1-0), "XPQUERYDOC_0")</f>
        <v>#NAME?</v>
      </c>
      <c r="S33" t="e">
        <f ca="1">_xll.xpGetDataCell(((XPQUERYDOC_0!$A33-3)*64)+(XPQUERYDOC_0!S$1-0), "XPQUERYDOC_0")</f>
        <v>#NAME?</v>
      </c>
      <c r="T33" t="e">
        <f ca="1">_xll.xpGetDataCell(((XPQUERYDOC_0!$A33-3)*64)+(XPQUERYDOC_0!T$1-0), "XPQUERYDOC_0")</f>
        <v>#NAME?</v>
      </c>
      <c r="U33" t="e">
        <f ca="1">_xll.xpGetDataCell(((XPQUERYDOC_0!$A33-3)*64)+(XPQUERYDOC_0!U$1-0), "XPQUERYDOC_0")</f>
        <v>#NAME?</v>
      </c>
      <c r="V33" t="e">
        <f ca="1">_xll.xpGetDataCell(((XPQUERYDOC_0!$A33-3)*64)+(XPQUERYDOC_0!V$1-0), "XPQUERYDOC_0")</f>
        <v>#NAME?</v>
      </c>
      <c r="W33" t="e">
        <f ca="1">_xll.xpGetDataCell(((XPQUERYDOC_0!$A33-3)*64)+(XPQUERYDOC_0!W$1-0), "XPQUERYDOC_0")</f>
        <v>#NAME?</v>
      </c>
      <c r="X33" t="e">
        <f ca="1">_xll.xpGetDataCell(((XPQUERYDOC_0!$A33-3)*64)+(XPQUERYDOC_0!X$1-0), "XPQUERYDOC_0")</f>
        <v>#NAME?</v>
      </c>
      <c r="Y33" t="e">
        <f ca="1">_xll.xpGetDataCell(((XPQUERYDOC_0!$A33-3)*64)+(XPQUERYDOC_0!Y$1-0), "XPQUERYDOC_0")</f>
        <v>#NAME?</v>
      </c>
      <c r="Z33" t="e">
        <f ca="1">_xll.xpGetDataCell(((XPQUERYDOC_0!$A33-3)*64)+(XPQUERYDOC_0!Z$1-0), "XPQUERYDOC_0")</f>
        <v>#NAME?</v>
      </c>
      <c r="AA33" t="e">
        <f ca="1">_xll.xpGetDataCell(((XPQUERYDOC_0!$A33-3)*64)+(XPQUERYDOC_0!AA$1-0), "XPQUERYDOC_0")</f>
        <v>#NAME?</v>
      </c>
      <c r="AB33" t="e">
        <f ca="1">_xll.xpGetDataCell(((XPQUERYDOC_0!$A33-3)*64)+(XPQUERYDOC_0!AB$1-0), "XPQUERYDOC_0")</f>
        <v>#NAME?</v>
      </c>
      <c r="AC33" t="e">
        <f ca="1">_xll.xpGetDataCell(((XPQUERYDOC_0!$A33-3)*64)+(XPQUERYDOC_0!AC$1-0), "XPQUERYDOC_0")</f>
        <v>#NAME?</v>
      </c>
      <c r="AD33" t="e">
        <f ca="1">_xll.xpGetDataCell(((XPQUERYDOC_0!$A33-3)*64)+(XPQUERYDOC_0!AD$1-0), "XPQUERYDOC_0")</f>
        <v>#NAME?</v>
      </c>
      <c r="AE33" t="e">
        <f ca="1">_xll.xpGetDataCell(((XPQUERYDOC_0!$A33-3)*64)+(XPQUERYDOC_0!AE$1-0), "XPQUERYDOC_0")</f>
        <v>#NAME?</v>
      </c>
      <c r="AF33" t="e">
        <f ca="1">_xll.xpGetDataCell(((XPQUERYDOC_0!$A33-3)*64)+(XPQUERYDOC_0!AF$1-0), "XPQUERYDOC_0")</f>
        <v>#NAME?</v>
      </c>
      <c r="AG33" t="e">
        <f ca="1">_xll.xpGetDataCell(((XPQUERYDOC_0!$A33-3)*64)+(XPQUERYDOC_0!AG$1-0), "XPQUERYDOC_0")</f>
        <v>#NAME?</v>
      </c>
      <c r="AH33" t="e">
        <f ca="1">_xll.xpGetDataCell(((XPQUERYDOC_0!$A33-3)*64)+(XPQUERYDOC_0!AH$1-0), "XPQUERYDOC_0")</f>
        <v>#NAME?</v>
      </c>
      <c r="AI33" t="e">
        <f ca="1">_xll.xpGetDataCell(((XPQUERYDOC_0!$A33-3)*64)+(XPQUERYDOC_0!AI$1-0), "XPQUERYDOC_0")</f>
        <v>#NAME?</v>
      </c>
      <c r="AJ33" t="e">
        <f ca="1">_xll.xpGetDataCell(((XPQUERYDOC_0!$A33-3)*64)+(XPQUERYDOC_0!AJ$1-0), "XPQUERYDOC_0")</f>
        <v>#NAME?</v>
      </c>
      <c r="AK33" t="e">
        <f ca="1">_xll.xpGetDataCell(((XPQUERYDOC_0!$A33-3)*64)+(XPQUERYDOC_0!AK$1-0), "XPQUERYDOC_0")</f>
        <v>#NAME?</v>
      </c>
      <c r="AL33" t="e">
        <f ca="1">_xll.xpGetDataCell(((XPQUERYDOC_0!$A33-3)*64)+(XPQUERYDOC_0!AL$1-0), "XPQUERYDOC_0")</f>
        <v>#NAME?</v>
      </c>
      <c r="AM33" t="e">
        <f ca="1">_xll.xpGetDataCell(((XPQUERYDOC_0!$A33-3)*64)+(XPQUERYDOC_0!AM$1-0), "XPQUERYDOC_0")</f>
        <v>#NAME?</v>
      </c>
      <c r="AN33" t="e">
        <f ca="1">_xll.xpGetDataCell(((XPQUERYDOC_0!$A33-3)*64)+(XPQUERYDOC_0!AN$1-0), "XPQUERYDOC_0")</f>
        <v>#NAME?</v>
      </c>
      <c r="AO33" t="e">
        <f ca="1">_xll.xpGetDataCell(((XPQUERYDOC_0!$A33-3)*64)+(XPQUERYDOC_0!AO$1-0), "XPQUERYDOC_0")</f>
        <v>#NAME?</v>
      </c>
      <c r="AP33" t="e">
        <f ca="1">_xll.xpGetDataCell(((XPQUERYDOC_0!$A33-3)*64)+(XPQUERYDOC_0!AP$1-0), "XPQUERYDOC_0")</f>
        <v>#NAME?</v>
      </c>
      <c r="AQ33" t="e">
        <f ca="1">_xll.xpGetDataCell(((XPQUERYDOC_0!$A33-3)*64)+(XPQUERYDOC_0!AQ$1-0), "XPQUERYDOC_0")</f>
        <v>#NAME?</v>
      </c>
      <c r="AR33" t="e">
        <f ca="1">_xll.xpGetDataCell(((XPQUERYDOC_0!$A33-3)*64)+(XPQUERYDOC_0!AR$1-0), "XPQUERYDOC_0")</f>
        <v>#NAME?</v>
      </c>
      <c r="AS33" t="e">
        <f ca="1">_xll.xpGetDataCell(((XPQUERYDOC_0!$A33-3)*64)+(XPQUERYDOC_0!AS$1-0), "XPQUERYDOC_0")</f>
        <v>#NAME?</v>
      </c>
      <c r="AT33" t="e">
        <f ca="1">_xll.xpGetDataCell(((XPQUERYDOC_0!$A33-3)*64)+(XPQUERYDOC_0!AT$1-0), "XPQUERYDOC_0")</f>
        <v>#NAME?</v>
      </c>
      <c r="AU33" t="e">
        <f ca="1">_xll.xpGetDataCell(((XPQUERYDOC_0!$A33-3)*64)+(XPQUERYDOC_0!AU$1-0), "XPQUERYDOC_0")</f>
        <v>#NAME?</v>
      </c>
      <c r="AV33" t="e">
        <f ca="1">_xll.xpGetDataCell(((XPQUERYDOC_0!$A33-3)*64)+(XPQUERYDOC_0!AV$1-0), "XPQUERYDOC_0")</f>
        <v>#NAME?</v>
      </c>
      <c r="AW33" t="e">
        <f ca="1">_xll.xpGetDataCell(((XPQUERYDOC_0!$A33-3)*64)+(XPQUERYDOC_0!AW$1-0), "XPQUERYDOC_0")</f>
        <v>#NAME?</v>
      </c>
      <c r="AX33" t="e">
        <f ca="1">_xll.xpGetDataCell(((XPQUERYDOC_0!$A33-3)*64)+(XPQUERYDOC_0!AX$1-0), "XPQUERYDOC_0")</f>
        <v>#NAME?</v>
      </c>
      <c r="AY33" t="e">
        <f ca="1">_xll.xpGetDataCell(((XPQUERYDOC_0!$A33-3)*64)+(XPQUERYDOC_0!AY$1-0), "XPQUERYDOC_0")</f>
        <v>#NAME?</v>
      </c>
      <c r="AZ33" t="e">
        <f ca="1">_xll.xpGetDataCell(((XPQUERYDOC_0!$A33-3)*64)+(XPQUERYDOC_0!AZ$1-0), "XPQUERYDOC_0")</f>
        <v>#NAME?</v>
      </c>
      <c r="BA33" t="e">
        <f ca="1">_xll.xpGetDataCell(((XPQUERYDOC_0!$A33-3)*64)+(XPQUERYDOC_0!BA$1-0), "XPQUERYDOC_0")</f>
        <v>#NAME?</v>
      </c>
      <c r="BB33" t="e">
        <f ca="1">_xll.xpGetDataCell(((XPQUERYDOC_0!$A33-3)*64)+(XPQUERYDOC_0!BB$1-0), "XPQUERYDOC_0")</f>
        <v>#NAME?</v>
      </c>
      <c r="BC33" t="e">
        <f ca="1">_xll.xpGetDataCell(((XPQUERYDOC_0!$A33-3)*64)+(XPQUERYDOC_0!BC$1-0), "XPQUERYDOC_0")</f>
        <v>#NAME?</v>
      </c>
      <c r="BD33" t="e">
        <f ca="1">_xll.xpGetDataCell(((XPQUERYDOC_0!$A33-3)*64)+(XPQUERYDOC_0!BD$1-0), "XPQUERYDOC_0")</f>
        <v>#NAME?</v>
      </c>
      <c r="BE33" t="e">
        <f ca="1">_xll.xpGetDataCell(((XPQUERYDOC_0!$A33-3)*64)+(XPQUERYDOC_0!BE$1-0), "XPQUERYDOC_0")</f>
        <v>#NAME?</v>
      </c>
      <c r="BF33" t="e">
        <f ca="1">_xll.xpGetDataCell(((XPQUERYDOC_0!$A33-3)*64)+(XPQUERYDOC_0!BF$1-0), "XPQUERYDOC_0")</f>
        <v>#NAME?</v>
      </c>
      <c r="BG33" t="e">
        <f ca="1">_xll.xpGetDataCell(((XPQUERYDOC_0!$A33-3)*64)+(XPQUERYDOC_0!BG$1-0), "XPQUERYDOC_0")</f>
        <v>#NAME?</v>
      </c>
      <c r="BH33" t="e">
        <f ca="1">_xll.xpGetDataCell(((XPQUERYDOC_0!$A33-3)*64)+(XPQUERYDOC_0!BH$1-0), "XPQUERYDOC_0")</f>
        <v>#NAME?</v>
      </c>
      <c r="BI33" t="e">
        <f ca="1">_xll.xpGetDataCell(((XPQUERYDOC_0!$A33-3)*64)+(XPQUERYDOC_0!BI$1-0), "XPQUERYDOC_0")</f>
        <v>#NAME?</v>
      </c>
      <c r="BJ33" t="e">
        <f ca="1">_xll.xpGetDataCell(((XPQUERYDOC_0!$A33-3)*64)+(XPQUERYDOC_0!BJ$1-0), "XPQUERYDOC_0")</f>
        <v>#NAME?</v>
      </c>
      <c r="BK33" t="e">
        <f ca="1">_xll.xpGetDataCell(((XPQUERYDOC_0!$A33-3)*64)+(XPQUERYDOC_0!BK$1-0), "XPQUERYDOC_0")</f>
        <v>#NAME?</v>
      </c>
      <c r="BL33" t="e">
        <f ca="1">_xll.xpGetDataCell(((XPQUERYDOC_0!$A33-3)*64)+(XPQUERYDOC_0!BL$1-0), "XPQUERYDOC_0")</f>
        <v>#NAME?</v>
      </c>
      <c r="BM33" t="e">
        <f ca="1">_xll.xpGetDataCell(((XPQUERYDOC_0!$A33-3)*64)+(XPQUERYDOC_0!BM$1-0), "XPQUERYDOC_0")</f>
        <v>#NAME?</v>
      </c>
    </row>
    <row r="34" spans="1:65">
      <c r="A34" t="e">
        <f ca="1">_xll.xpGetDimLabel(2, 29, "XPQUERYDOC_0")</f>
        <v>#NAME?</v>
      </c>
      <c r="B34" t="e">
        <f ca="1">_xll.xpGetDataCell(((XPQUERYDOC_0!$A34-3)*64)+(XPQUERYDOC_0!B$1-0), "XPQUERYDOC_0")</f>
        <v>#NAME?</v>
      </c>
      <c r="C34" t="e">
        <f ca="1">_xll.xpGetDataCell(((XPQUERYDOC_0!$A34-3)*64)+(XPQUERYDOC_0!C$1-0), "XPQUERYDOC_0")</f>
        <v>#NAME?</v>
      </c>
      <c r="D34" t="e">
        <f ca="1">_xll.xpGetDataCell(((XPQUERYDOC_0!$A34-3)*64)+(XPQUERYDOC_0!D$1-0), "XPQUERYDOC_0")</f>
        <v>#NAME?</v>
      </c>
      <c r="E34" t="e">
        <f ca="1">_xll.xpGetDataCell(((XPQUERYDOC_0!$A34-3)*64)+(XPQUERYDOC_0!E$1-0), "XPQUERYDOC_0")</f>
        <v>#NAME?</v>
      </c>
      <c r="F34" t="e">
        <f ca="1">_xll.xpGetDataCell(((XPQUERYDOC_0!$A34-3)*64)+(XPQUERYDOC_0!F$1-0), "XPQUERYDOC_0")</f>
        <v>#NAME?</v>
      </c>
      <c r="G34" t="e">
        <f ca="1">_xll.xpGetDataCell(((XPQUERYDOC_0!$A34-3)*64)+(XPQUERYDOC_0!G$1-0), "XPQUERYDOC_0")</f>
        <v>#NAME?</v>
      </c>
      <c r="H34" t="e">
        <f ca="1">_xll.xpGetDataCell(((XPQUERYDOC_0!$A34-3)*64)+(XPQUERYDOC_0!H$1-0), "XPQUERYDOC_0")</f>
        <v>#NAME?</v>
      </c>
      <c r="I34" t="e">
        <f ca="1">_xll.xpGetDataCell(((XPQUERYDOC_0!$A34-3)*64)+(XPQUERYDOC_0!I$1-0), "XPQUERYDOC_0")</f>
        <v>#NAME?</v>
      </c>
      <c r="J34" t="e">
        <f ca="1">_xll.xpGetDataCell(((XPQUERYDOC_0!$A34-3)*64)+(XPQUERYDOC_0!J$1-0), "XPQUERYDOC_0")</f>
        <v>#NAME?</v>
      </c>
      <c r="K34" t="e">
        <f ca="1">_xll.xpGetDataCell(((XPQUERYDOC_0!$A34-3)*64)+(XPQUERYDOC_0!K$1-0), "XPQUERYDOC_0")</f>
        <v>#NAME?</v>
      </c>
      <c r="L34" t="e">
        <f ca="1">_xll.xpGetDataCell(((XPQUERYDOC_0!$A34-3)*64)+(XPQUERYDOC_0!L$1-0), "XPQUERYDOC_0")</f>
        <v>#NAME?</v>
      </c>
      <c r="M34" t="e">
        <f ca="1">_xll.xpGetDataCell(((XPQUERYDOC_0!$A34-3)*64)+(XPQUERYDOC_0!M$1-0), "XPQUERYDOC_0")</f>
        <v>#NAME?</v>
      </c>
      <c r="N34" t="e">
        <f ca="1">_xll.xpGetDataCell(((XPQUERYDOC_0!$A34-3)*64)+(XPQUERYDOC_0!N$1-0), "XPQUERYDOC_0")</f>
        <v>#NAME?</v>
      </c>
      <c r="O34" t="e">
        <f ca="1">_xll.xpGetDataCell(((XPQUERYDOC_0!$A34-3)*64)+(XPQUERYDOC_0!O$1-0), "XPQUERYDOC_0")</f>
        <v>#NAME?</v>
      </c>
      <c r="P34" t="e">
        <f ca="1">_xll.xpGetDataCell(((XPQUERYDOC_0!$A34-3)*64)+(XPQUERYDOC_0!P$1-0), "XPQUERYDOC_0")</f>
        <v>#NAME?</v>
      </c>
      <c r="Q34" t="e">
        <f ca="1">_xll.xpGetDataCell(((XPQUERYDOC_0!$A34-3)*64)+(XPQUERYDOC_0!Q$1-0), "XPQUERYDOC_0")</f>
        <v>#NAME?</v>
      </c>
      <c r="R34" t="e">
        <f ca="1">_xll.xpGetDataCell(((XPQUERYDOC_0!$A34-3)*64)+(XPQUERYDOC_0!R$1-0), "XPQUERYDOC_0")</f>
        <v>#NAME?</v>
      </c>
      <c r="S34" t="e">
        <f ca="1">_xll.xpGetDataCell(((XPQUERYDOC_0!$A34-3)*64)+(XPQUERYDOC_0!S$1-0), "XPQUERYDOC_0")</f>
        <v>#NAME?</v>
      </c>
      <c r="T34" t="e">
        <f ca="1">_xll.xpGetDataCell(((XPQUERYDOC_0!$A34-3)*64)+(XPQUERYDOC_0!T$1-0), "XPQUERYDOC_0")</f>
        <v>#NAME?</v>
      </c>
      <c r="U34" t="e">
        <f ca="1">_xll.xpGetDataCell(((XPQUERYDOC_0!$A34-3)*64)+(XPQUERYDOC_0!U$1-0), "XPQUERYDOC_0")</f>
        <v>#NAME?</v>
      </c>
      <c r="V34" t="e">
        <f ca="1">_xll.xpGetDataCell(((XPQUERYDOC_0!$A34-3)*64)+(XPQUERYDOC_0!V$1-0), "XPQUERYDOC_0")</f>
        <v>#NAME?</v>
      </c>
      <c r="W34" t="e">
        <f ca="1">_xll.xpGetDataCell(((XPQUERYDOC_0!$A34-3)*64)+(XPQUERYDOC_0!W$1-0), "XPQUERYDOC_0")</f>
        <v>#NAME?</v>
      </c>
      <c r="X34" t="e">
        <f ca="1">_xll.xpGetDataCell(((XPQUERYDOC_0!$A34-3)*64)+(XPQUERYDOC_0!X$1-0), "XPQUERYDOC_0")</f>
        <v>#NAME?</v>
      </c>
      <c r="Y34" t="e">
        <f ca="1">_xll.xpGetDataCell(((XPQUERYDOC_0!$A34-3)*64)+(XPQUERYDOC_0!Y$1-0), "XPQUERYDOC_0")</f>
        <v>#NAME?</v>
      </c>
      <c r="Z34" t="e">
        <f ca="1">_xll.xpGetDataCell(((XPQUERYDOC_0!$A34-3)*64)+(XPQUERYDOC_0!Z$1-0), "XPQUERYDOC_0")</f>
        <v>#NAME?</v>
      </c>
      <c r="AA34" t="e">
        <f ca="1">_xll.xpGetDataCell(((XPQUERYDOC_0!$A34-3)*64)+(XPQUERYDOC_0!AA$1-0), "XPQUERYDOC_0")</f>
        <v>#NAME?</v>
      </c>
      <c r="AB34" t="e">
        <f ca="1">_xll.xpGetDataCell(((XPQUERYDOC_0!$A34-3)*64)+(XPQUERYDOC_0!AB$1-0), "XPQUERYDOC_0")</f>
        <v>#NAME?</v>
      </c>
      <c r="AC34" t="e">
        <f ca="1">_xll.xpGetDataCell(((XPQUERYDOC_0!$A34-3)*64)+(XPQUERYDOC_0!AC$1-0), "XPQUERYDOC_0")</f>
        <v>#NAME?</v>
      </c>
      <c r="AD34" t="e">
        <f ca="1">_xll.xpGetDataCell(((XPQUERYDOC_0!$A34-3)*64)+(XPQUERYDOC_0!AD$1-0), "XPQUERYDOC_0")</f>
        <v>#NAME?</v>
      </c>
      <c r="AE34" t="e">
        <f ca="1">_xll.xpGetDataCell(((XPQUERYDOC_0!$A34-3)*64)+(XPQUERYDOC_0!AE$1-0), "XPQUERYDOC_0")</f>
        <v>#NAME?</v>
      </c>
      <c r="AF34" t="e">
        <f ca="1">_xll.xpGetDataCell(((XPQUERYDOC_0!$A34-3)*64)+(XPQUERYDOC_0!AF$1-0), "XPQUERYDOC_0")</f>
        <v>#NAME?</v>
      </c>
      <c r="AG34" t="e">
        <f ca="1">_xll.xpGetDataCell(((XPQUERYDOC_0!$A34-3)*64)+(XPQUERYDOC_0!AG$1-0), "XPQUERYDOC_0")</f>
        <v>#NAME?</v>
      </c>
      <c r="AH34" t="e">
        <f ca="1">_xll.xpGetDataCell(((XPQUERYDOC_0!$A34-3)*64)+(XPQUERYDOC_0!AH$1-0), "XPQUERYDOC_0")</f>
        <v>#NAME?</v>
      </c>
      <c r="AI34" t="e">
        <f ca="1">_xll.xpGetDataCell(((XPQUERYDOC_0!$A34-3)*64)+(XPQUERYDOC_0!AI$1-0), "XPQUERYDOC_0")</f>
        <v>#NAME?</v>
      </c>
      <c r="AJ34" t="e">
        <f ca="1">_xll.xpGetDataCell(((XPQUERYDOC_0!$A34-3)*64)+(XPQUERYDOC_0!AJ$1-0), "XPQUERYDOC_0")</f>
        <v>#NAME?</v>
      </c>
      <c r="AK34" t="e">
        <f ca="1">_xll.xpGetDataCell(((XPQUERYDOC_0!$A34-3)*64)+(XPQUERYDOC_0!AK$1-0), "XPQUERYDOC_0")</f>
        <v>#NAME?</v>
      </c>
      <c r="AL34" t="e">
        <f ca="1">_xll.xpGetDataCell(((XPQUERYDOC_0!$A34-3)*64)+(XPQUERYDOC_0!AL$1-0), "XPQUERYDOC_0")</f>
        <v>#NAME?</v>
      </c>
      <c r="AM34" t="e">
        <f ca="1">_xll.xpGetDataCell(((XPQUERYDOC_0!$A34-3)*64)+(XPQUERYDOC_0!AM$1-0), "XPQUERYDOC_0")</f>
        <v>#NAME?</v>
      </c>
      <c r="AN34" t="e">
        <f ca="1">_xll.xpGetDataCell(((XPQUERYDOC_0!$A34-3)*64)+(XPQUERYDOC_0!AN$1-0), "XPQUERYDOC_0")</f>
        <v>#NAME?</v>
      </c>
      <c r="AO34" t="e">
        <f ca="1">_xll.xpGetDataCell(((XPQUERYDOC_0!$A34-3)*64)+(XPQUERYDOC_0!AO$1-0), "XPQUERYDOC_0")</f>
        <v>#NAME?</v>
      </c>
      <c r="AP34" t="e">
        <f ca="1">_xll.xpGetDataCell(((XPQUERYDOC_0!$A34-3)*64)+(XPQUERYDOC_0!AP$1-0), "XPQUERYDOC_0")</f>
        <v>#NAME?</v>
      </c>
      <c r="AQ34" t="e">
        <f ca="1">_xll.xpGetDataCell(((XPQUERYDOC_0!$A34-3)*64)+(XPQUERYDOC_0!AQ$1-0), "XPQUERYDOC_0")</f>
        <v>#NAME?</v>
      </c>
      <c r="AR34" t="e">
        <f ca="1">_xll.xpGetDataCell(((XPQUERYDOC_0!$A34-3)*64)+(XPQUERYDOC_0!AR$1-0), "XPQUERYDOC_0")</f>
        <v>#NAME?</v>
      </c>
      <c r="AS34" t="e">
        <f ca="1">_xll.xpGetDataCell(((XPQUERYDOC_0!$A34-3)*64)+(XPQUERYDOC_0!AS$1-0), "XPQUERYDOC_0")</f>
        <v>#NAME?</v>
      </c>
      <c r="AT34" t="e">
        <f ca="1">_xll.xpGetDataCell(((XPQUERYDOC_0!$A34-3)*64)+(XPQUERYDOC_0!AT$1-0), "XPQUERYDOC_0")</f>
        <v>#NAME?</v>
      </c>
      <c r="AU34" t="e">
        <f ca="1">_xll.xpGetDataCell(((XPQUERYDOC_0!$A34-3)*64)+(XPQUERYDOC_0!AU$1-0), "XPQUERYDOC_0")</f>
        <v>#NAME?</v>
      </c>
      <c r="AV34" t="e">
        <f ca="1">_xll.xpGetDataCell(((XPQUERYDOC_0!$A34-3)*64)+(XPQUERYDOC_0!AV$1-0), "XPQUERYDOC_0")</f>
        <v>#NAME?</v>
      </c>
      <c r="AW34" t="e">
        <f ca="1">_xll.xpGetDataCell(((XPQUERYDOC_0!$A34-3)*64)+(XPQUERYDOC_0!AW$1-0), "XPQUERYDOC_0")</f>
        <v>#NAME?</v>
      </c>
      <c r="AX34" t="e">
        <f ca="1">_xll.xpGetDataCell(((XPQUERYDOC_0!$A34-3)*64)+(XPQUERYDOC_0!AX$1-0), "XPQUERYDOC_0")</f>
        <v>#NAME?</v>
      </c>
      <c r="AY34" t="e">
        <f ca="1">_xll.xpGetDataCell(((XPQUERYDOC_0!$A34-3)*64)+(XPQUERYDOC_0!AY$1-0), "XPQUERYDOC_0")</f>
        <v>#NAME?</v>
      </c>
      <c r="AZ34" t="e">
        <f ca="1">_xll.xpGetDataCell(((XPQUERYDOC_0!$A34-3)*64)+(XPQUERYDOC_0!AZ$1-0), "XPQUERYDOC_0")</f>
        <v>#NAME?</v>
      </c>
      <c r="BA34" t="e">
        <f ca="1">_xll.xpGetDataCell(((XPQUERYDOC_0!$A34-3)*64)+(XPQUERYDOC_0!BA$1-0), "XPQUERYDOC_0")</f>
        <v>#NAME?</v>
      </c>
      <c r="BB34" t="e">
        <f ca="1">_xll.xpGetDataCell(((XPQUERYDOC_0!$A34-3)*64)+(XPQUERYDOC_0!BB$1-0), "XPQUERYDOC_0")</f>
        <v>#NAME?</v>
      </c>
      <c r="BC34" t="e">
        <f ca="1">_xll.xpGetDataCell(((XPQUERYDOC_0!$A34-3)*64)+(XPQUERYDOC_0!BC$1-0), "XPQUERYDOC_0")</f>
        <v>#NAME?</v>
      </c>
      <c r="BD34" t="e">
        <f ca="1">_xll.xpGetDataCell(((XPQUERYDOC_0!$A34-3)*64)+(XPQUERYDOC_0!BD$1-0), "XPQUERYDOC_0")</f>
        <v>#NAME?</v>
      </c>
      <c r="BE34" t="e">
        <f ca="1">_xll.xpGetDataCell(((XPQUERYDOC_0!$A34-3)*64)+(XPQUERYDOC_0!BE$1-0), "XPQUERYDOC_0")</f>
        <v>#NAME?</v>
      </c>
      <c r="BF34" t="e">
        <f ca="1">_xll.xpGetDataCell(((XPQUERYDOC_0!$A34-3)*64)+(XPQUERYDOC_0!BF$1-0), "XPQUERYDOC_0")</f>
        <v>#NAME?</v>
      </c>
      <c r="BG34" t="e">
        <f ca="1">_xll.xpGetDataCell(((XPQUERYDOC_0!$A34-3)*64)+(XPQUERYDOC_0!BG$1-0), "XPQUERYDOC_0")</f>
        <v>#NAME?</v>
      </c>
      <c r="BH34" t="e">
        <f ca="1">_xll.xpGetDataCell(((XPQUERYDOC_0!$A34-3)*64)+(XPQUERYDOC_0!BH$1-0), "XPQUERYDOC_0")</f>
        <v>#NAME?</v>
      </c>
      <c r="BI34" t="e">
        <f ca="1">_xll.xpGetDataCell(((XPQUERYDOC_0!$A34-3)*64)+(XPQUERYDOC_0!BI$1-0), "XPQUERYDOC_0")</f>
        <v>#NAME?</v>
      </c>
      <c r="BJ34" t="e">
        <f ca="1">_xll.xpGetDataCell(((XPQUERYDOC_0!$A34-3)*64)+(XPQUERYDOC_0!BJ$1-0), "XPQUERYDOC_0")</f>
        <v>#NAME?</v>
      </c>
      <c r="BK34" t="e">
        <f ca="1">_xll.xpGetDataCell(((XPQUERYDOC_0!$A34-3)*64)+(XPQUERYDOC_0!BK$1-0), "XPQUERYDOC_0")</f>
        <v>#NAME?</v>
      </c>
      <c r="BL34" t="e">
        <f ca="1">_xll.xpGetDataCell(((XPQUERYDOC_0!$A34-3)*64)+(XPQUERYDOC_0!BL$1-0), "XPQUERYDOC_0")</f>
        <v>#NAME?</v>
      </c>
      <c r="BM34" t="e">
        <f ca="1">_xll.xpGetDataCell(((XPQUERYDOC_0!$A34-3)*64)+(XPQUERYDOC_0!BM$1-0), "XPQUERYDOC_0")</f>
        <v>#NAME?</v>
      </c>
    </row>
    <row r="35" spans="1:65">
      <c r="A35" t="e">
        <f ca="1">_xll.xpGetDimLabel(2, 30, "XPQUERYDOC_0")</f>
        <v>#NAME?</v>
      </c>
      <c r="B35" t="e">
        <f ca="1">_xll.xpGetDataCell(((XPQUERYDOC_0!$A35-3)*64)+(XPQUERYDOC_0!B$1-0), "XPQUERYDOC_0")</f>
        <v>#NAME?</v>
      </c>
      <c r="C35" t="e">
        <f ca="1">_xll.xpGetDataCell(((XPQUERYDOC_0!$A35-3)*64)+(XPQUERYDOC_0!C$1-0), "XPQUERYDOC_0")</f>
        <v>#NAME?</v>
      </c>
      <c r="D35" t="e">
        <f ca="1">_xll.xpGetDataCell(((XPQUERYDOC_0!$A35-3)*64)+(XPQUERYDOC_0!D$1-0), "XPQUERYDOC_0")</f>
        <v>#NAME?</v>
      </c>
      <c r="E35" t="e">
        <f ca="1">_xll.xpGetDataCell(((XPQUERYDOC_0!$A35-3)*64)+(XPQUERYDOC_0!E$1-0), "XPQUERYDOC_0")</f>
        <v>#NAME?</v>
      </c>
      <c r="F35" t="e">
        <f ca="1">_xll.xpGetDataCell(((XPQUERYDOC_0!$A35-3)*64)+(XPQUERYDOC_0!F$1-0), "XPQUERYDOC_0")</f>
        <v>#NAME?</v>
      </c>
      <c r="G35" t="e">
        <f ca="1">_xll.xpGetDataCell(((XPQUERYDOC_0!$A35-3)*64)+(XPQUERYDOC_0!G$1-0), "XPQUERYDOC_0")</f>
        <v>#NAME?</v>
      </c>
      <c r="H35" t="e">
        <f ca="1">_xll.xpGetDataCell(((XPQUERYDOC_0!$A35-3)*64)+(XPQUERYDOC_0!H$1-0), "XPQUERYDOC_0")</f>
        <v>#NAME?</v>
      </c>
      <c r="I35" t="e">
        <f ca="1">_xll.xpGetDataCell(((XPQUERYDOC_0!$A35-3)*64)+(XPQUERYDOC_0!I$1-0), "XPQUERYDOC_0")</f>
        <v>#NAME?</v>
      </c>
      <c r="J35" t="e">
        <f ca="1">_xll.xpGetDataCell(((XPQUERYDOC_0!$A35-3)*64)+(XPQUERYDOC_0!J$1-0), "XPQUERYDOC_0")</f>
        <v>#NAME?</v>
      </c>
      <c r="K35" t="e">
        <f ca="1">_xll.xpGetDataCell(((XPQUERYDOC_0!$A35-3)*64)+(XPQUERYDOC_0!K$1-0), "XPQUERYDOC_0")</f>
        <v>#NAME?</v>
      </c>
      <c r="L35" t="e">
        <f ca="1">_xll.xpGetDataCell(((XPQUERYDOC_0!$A35-3)*64)+(XPQUERYDOC_0!L$1-0), "XPQUERYDOC_0")</f>
        <v>#NAME?</v>
      </c>
      <c r="M35" t="e">
        <f ca="1">_xll.xpGetDataCell(((XPQUERYDOC_0!$A35-3)*64)+(XPQUERYDOC_0!M$1-0), "XPQUERYDOC_0")</f>
        <v>#NAME?</v>
      </c>
      <c r="N35" t="e">
        <f ca="1">_xll.xpGetDataCell(((XPQUERYDOC_0!$A35-3)*64)+(XPQUERYDOC_0!N$1-0), "XPQUERYDOC_0")</f>
        <v>#NAME?</v>
      </c>
      <c r="O35" t="e">
        <f ca="1">_xll.xpGetDataCell(((XPQUERYDOC_0!$A35-3)*64)+(XPQUERYDOC_0!O$1-0), "XPQUERYDOC_0")</f>
        <v>#NAME?</v>
      </c>
      <c r="P35" t="e">
        <f ca="1">_xll.xpGetDataCell(((XPQUERYDOC_0!$A35-3)*64)+(XPQUERYDOC_0!P$1-0), "XPQUERYDOC_0")</f>
        <v>#NAME?</v>
      </c>
      <c r="Q35" t="e">
        <f ca="1">_xll.xpGetDataCell(((XPQUERYDOC_0!$A35-3)*64)+(XPQUERYDOC_0!Q$1-0), "XPQUERYDOC_0")</f>
        <v>#NAME?</v>
      </c>
      <c r="R35" t="e">
        <f ca="1">_xll.xpGetDataCell(((XPQUERYDOC_0!$A35-3)*64)+(XPQUERYDOC_0!R$1-0), "XPQUERYDOC_0")</f>
        <v>#NAME?</v>
      </c>
      <c r="S35" t="e">
        <f ca="1">_xll.xpGetDataCell(((XPQUERYDOC_0!$A35-3)*64)+(XPQUERYDOC_0!S$1-0), "XPQUERYDOC_0")</f>
        <v>#NAME?</v>
      </c>
      <c r="T35" t="e">
        <f ca="1">_xll.xpGetDataCell(((XPQUERYDOC_0!$A35-3)*64)+(XPQUERYDOC_0!T$1-0), "XPQUERYDOC_0")</f>
        <v>#NAME?</v>
      </c>
      <c r="U35" t="e">
        <f ca="1">_xll.xpGetDataCell(((XPQUERYDOC_0!$A35-3)*64)+(XPQUERYDOC_0!U$1-0), "XPQUERYDOC_0")</f>
        <v>#NAME?</v>
      </c>
      <c r="V35" t="e">
        <f ca="1">_xll.xpGetDataCell(((XPQUERYDOC_0!$A35-3)*64)+(XPQUERYDOC_0!V$1-0), "XPQUERYDOC_0")</f>
        <v>#NAME?</v>
      </c>
      <c r="W35" t="e">
        <f ca="1">_xll.xpGetDataCell(((XPQUERYDOC_0!$A35-3)*64)+(XPQUERYDOC_0!W$1-0), "XPQUERYDOC_0")</f>
        <v>#NAME?</v>
      </c>
      <c r="X35" t="e">
        <f ca="1">_xll.xpGetDataCell(((XPQUERYDOC_0!$A35-3)*64)+(XPQUERYDOC_0!X$1-0), "XPQUERYDOC_0")</f>
        <v>#NAME?</v>
      </c>
      <c r="Y35" t="e">
        <f ca="1">_xll.xpGetDataCell(((XPQUERYDOC_0!$A35-3)*64)+(XPQUERYDOC_0!Y$1-0), "XPQUERYDOC_0")</f>
        <v>#NAME?</v>
      </c>
      <c r="Z35" t="e">
        <f ca="1">_xll.xpGetDataCell(((XPQUERYDOC_0!$A35-3)*64)+(XPQUERYDOC_0!Z$1-0), "XPQUERYDOC_0")</f>
        <v>#NAME?</v>
      </c>
      <c r="AA35" t="e">
        <f ca="1">_xll.xpGetDataCell(((XPQUERYDOC_0!$A35-3)*64)+(XPQUERYDOC_0!AA$1-0), "XPQUERYDOC_0")</f>
        <v>#NAME?</v>
      </c>
      <c r="AB35" t="e">
        <f ca="1">_xll.xpGetDataCell(((XPQUERYDOC_0!$A35-3)*64)+(XPQUERYDOC_0!AB$1-0), "XPQUERYDOC_0")</f>
        <v>#NAME?</v>
      </c>
      <c r="AC35" t="e">
        <f ca="1">_xll.xpGetDataCell(((XPQUERYDOC_0!$A35-3)*64)+(XPQUERYDOC_0!AC$1-0), "XPQUERYDOC_0")</f>
        <v>#NAME?</v>
      </c>
      <c r="AD35" t="e">
        <f ca="1">_xll.xpGetDataCell(((XPQUERYDOC_0!$A35-3)*64)+(XPQUERYDOC_0!AD$1-0), "XPQUERYDOC_0")</f>
        <v>#NAME?</v>
      </c>
      <c r="AE35" t="e">
        <f ca="1">_xll.xpGetDataCell(((XPQUERYDOC_0!$A35-3)*64)+(XPQUERYDOC_0!AE$1-0), "XPQUERYDOC_0")</f>
        <v>#NAME?</v>
      </c>
      <c r="AF35" t="e">
        <f ca="1">_xll.xpGetDataCell(((XPQUERYDOC_0!$A35-3)*64)+(XPQUERYDOC_0!AF$1-0), "XPQUERYDOC_0")</f>
        <v>#NAME?</v>
      </c>
      <c r="AG35" t="e">
        <f ca="1">_xll.xpGetDataCell(((XPQUERYDOC_0!$A35-3)*64)+(XPQUERYDOC_0!AG$1-0), "XPQUERYDOC_0")</f>
        <v>#NAME?</v>
      </c>
      <c r="AH35" t="e">
        <f ca="1">_xll.xpGetDataCell(((XPQUERYDOC_0!$A35-3)*64)+(XPQUERYDOC_0!AH$1-0), "XPQUERYDOC_0")</f>
        <v>#NAME?</v>
      </c>
      <c r="AI35" t="e">
        <f ca="1">_xll.xpGetDataCell(((XPQUERYDOC_0!$A35-3)*64)+(XPQUERYDOC_0!AI$1-0), "XPQUERYDOC_0")</f>
        <v>#NAME?</v>
      </c>
      <c r="AJ35" t="e">
        <f ca="1">_xll.xpGetDataCell(((XPQUERYDOC_0!$A35-3)*64)+(XPQUERYDOC_0!AJ$1-0), "XPQUERYDOC_0")</f>
        <v>#NAME?</v>
      </c>
      <c r="AK35" t="e">
        <f ca="1">_xll.xpGetDataCell(((XPQUERYDOC_0!$A35-3)*64)+(XPQUERYDOC_0!AK$1-0), "XPQUERYDOC_0")</f>
        <v>#NAME?</v>
      </c>
      <c r="AL35" t="e">
        <f ca="1">_xll.xpGetDataCell(((XPQUERYDOC_0!$A35-3)*64)+(XPQUERYDOC_0!AL$1-0), "XPQUERYDOC_0")</f>
        <v>#NAME?</v>
      </c>
      <c r="AM35" t="e">
        <f ca="1">_xll.xpGetDataCell(((XPQUERYDOC_0!$A35-3)*64)+(XPQUERYDOC_0!AM$1-0), "XPQUERYDOC_0")</f>
        <v>#NAME?</v>
      </c>
      <c r="AN35" t="e">
        <f ca="1">_xll.xpGetDataCell(((XPQUERYDOC_0!$A35-3)*64)+(XPQUERYDOC_0!AN$1-0), "XPQUERYDOC_0")</f>
        <v>#NAME?</v>
      </c>
      <c r="AO35" t="e">
        <f ca="1">_xll.xpGetDataCell(((XPQUERYDOC_0!$A35-3)*64)+(XPQUERYDOC_0!AO$1-0), "XPQUERYDOC_0")</f>
        <v>#NAME?</v>
      </c>
      <c r="AP35" t="e">
        <f ca="1">_xll.xpGetDataCell(((XPQUERYDOC_0!$A35-3)*64)+(XPQUERYDOC_0!AP$1-0), "XPQUERYDOC_0")</f>
        <v>#NAME?</v>
      </c>
      <c r="AQ35" t="e">
        <f ca="1">_xll.xpGetDataCell(((XPQUERYDOC_0!$A35-3)*64)+(XPQUERYDOC_0!AQ$1-0), "XPQUERYDOC_0")</f>
        <v>#NAME?</v>
      </c>
      <c r="AR35" t="e">
        <f ca="1">_xll.xpGetDataCell(((XPQUERYDOC_0!$A35-3)*64)+(XPQUERYDOC_0!AR$1-0), "XPQUERYDOC_0")</f>
        <v>#NAME?</v>
      </c>
      <c r="AS35" t="e">
        <f ca="1">_xll.xpGetDataCell(((XPQUERYDOC_0!$A35-3)*64)+(XPQUERYDOC_0!AS$1-0), "XPQUERYDOC_0")</f>
        <v>#NAME?</v>
      </c>
      <c r="AT35" t="e">
        <f ca="1">_xll.xpGetDataCell(((XPQUERYDOC_0!$A35-3)*64)+(XPQUERYDOC_0!AT$1-0), "XPQUERYDOC_0")</f>
        <v>#NAME?</v>
      </c>
      <c r="AU35" t="e">
        <f ca="1">_xll.xpGetDataCell(((XPQUERYDOC_0!$A35-3)*64)+(XPQUERYDOC_0!AU$1-0), "XPQUERYDOC_0")</f>
        <v>#NAME?</v>
      </c>
      <c r="AV35" t="e">
        <f ca="1">_xll.xpGetDataCell(((XPQUERYDOC_0!$A35-3)*64)+(XPQUERYDOC_0!AV$1-0), "XPQUERYDOC_0")</f>
        <v>#NAME?</v>
      </c>
      <c r="AW35" t="e">
        <f ca="1">_xll.xpGetDataCell(((XPQUERYDOC_0!$A35-3)*64)+(XPQUERYDOC_0!AW$1-0), "XPQUERYDOC_0")</f>
        <v>#NAME?</v>
      </c>
      <c r="AX35" t="e">
        <f ca="1">_xll.xpGetDataCell(((XPQUERYDOC_0!$A35-3)*64)+(XPQUERYDOC_0!AX$1-0), "XPQUERYDOC_0")</f>
        <v>#NAME?</v>
      </c>
      <c r="AY35" t="e">
        <f ca="1">_xll.xpGetDataCell(((XPQUERYDOC_0!$A35-3)*64)+(XPQUERYDOC_0!AY$1-0), "XPQUERYDOC_0")</f>
        <v>#NAME?</v>
      </c>
      <c r="AZ35" t="e">
        <f ca="1">_xll.xpGetDataCell(((XPQUERYDOC_0!$A35-3)*64)+(XPQUERYDOC_0!AZ$1-0), "XPQUERYDOC_0")</f>
        <v>#NAME?</v>
      </c>
      <c r="BA35" t="e">
        <f ca="1">_xll.xpGetDataCell(((XPQUERYDOC_0!$A35-3)*64)+(XPQUERYDOC_0!BA$1-0), "XPQUERYDOC_0")</f>
        <v>#NAME?</v>
      </c>
      <c r="BB35" t="e">
        <f ca="1">_xll.xpGetDataCell(((XPQUERYDOC_0!$A35-3)*64)+(XPQUERYDOC_0!BB$1-0), "XPQUERYDOC_0")</f>
        <v>#NAME?</v>
      </c>
      <c r="BC35" t="e">
        <f ca="1">_xll.xpGetDataCell(((XPQUERYDOC_0!$A35-3)*64)+(XPQUERYDOC_0!BC$1-0), "XPQUERYDOC_0")</f>
        <v>#NAME?</v>
      </c>
      <c r="BD35" t="e">
        <f ca="1">_xll.xpGetDataCell(((XPQUERYDOC_0!$A35-3)*64)+(XPQUERYDOC_0!BD$1-0), "XPQUERYDOC_0")</f>
        <v>#NAME?</v>
      </c>
      <c r="BE35" t="e">
        <f ca="1">_xll.xpGetDataCell(((XPQUERYDOC_0!$A35-3)*64)+(XPQUERYDOC_0!BE$1-0), "XPQUERYDOC_0")</f>
        <v>#NAME?</v>
      </c>
      <c r="BF35" t="e">
        <f ca="1">_xll.xpGetDataCell(((XPQUERYDOC_0!$A35-3)*64)+(XPQUERYDOC_0!BF$1-0), "XPQUERYDOC_0")</f>
        <v>#NAME?</v>
      </c>
      <c r="BG35" t="e">
        <f ca="1">_xll.xpGetDataCell(((XPQUERYDOC_0!$A35-3)*64)+(XPQUERYDOC_0!BG$1-0), "XPQUERYDOC_0")</f>
        <v>#NAME?</v>
      </c>
      <c r="BH35" t="e">
        <f ca="1">_xll.xpGetDataCell(((XPQUERYDOC_0!$A35-3)*64)+(XPQUERYDOC_0!BH$1-0), "XPQUERYDOC_0")</f>
        <v>#NAME?</v>
      </c>
      <c r="BI35" t="e">
        <f ca="1">_xll.xpGetDataCell(((XPQUERYDOC_0!$A35-3)*64)+(XPQUERYDOC_0!BI$1-0), "XPQUERYDOC_0")</f>
        <v>#NAME?</v>
      </c>
      <c r="BJ35" t="e">
        <f ca="1">_xll.xpGetDataCell(((XPQUERYDOC_0!$A35-3)*64)+(XPQUERYDOC_0!BJ$1-0), "XPQUERYDOC_0")</f>
        <v>#NAME?</v>
      </c>
      <c r="BK35" t="e">
        <f ca="1">_xll.xpGetDataCell(((XPQUERYDOC_0!$A35-3)*64)+(XPQUERYDOC_0!BK$1-0), "XPQUERYDOC_0")</f>
        <v>#NAME?</v>
      </c>
      <c r="BL35" t="e">
        <f ca="1">_xll.xpGetDataCell(((XPQUERYDOC_0!$A35-3)*64)+(XPQUERYDOC_0!BL$1-0), "XPQUERYDOC_0")</f>
        <v>#NAME?</v>
      </c>
      <c r="BM35" t="e">
        <f ca="1">_xll.xpGetDataCell(((XPQUERYDOC_0!$A35-3)*64)+(XPQUERYDOC_0!BM$1-0), "XPQUERYDOC_0")</f>
        <v>#NAME?</v>
      </c>
    </row>
    <row r="36" spans="1:65">
      <c r="A36" t="e">
        <f ca="1">_xll.xpGetDimLabel(2, 31, "XPQUERYDOC_0")</f>
        <v>#NAME?</v>
      </c>
      <c r="B36" t="e">
        <f ca="1">_xll.xpGetDataCell(((XPQUERYDOC_0!$A36-3)*64)+(XPQUERYDOC_0!B$1-0), "XPQUERYDOC_0")</f>
        <v>#NAME?</v>
      </c>
      <c r="C36" t="e">
        <f ca="1">_xll.xpGetDataCell(((XPQUERYDOC_0!$A36-3)*64)+(XPQUERYDOC_0!C$1-0), "XPQUERYDOC_0")</f>
        <v>#NAME?</v>
      </c>
      <c r="D36" t="e">
        <f ca="1">_xll.xpGetDataCell(((XPQUERYDOC_0!$A36-3)*64)+(XPQUERYDOC_0!D$1-0), "XPQUERYDOC_0")</f>
        <v>#NAME?</v>
      </c>
      <c r="E36" t="e">
        <f ca="1">_xll.xpGetDataCell(((XPQUERYDOC_0!$A36-3)*64)+(XPQUERYDOC_0!E$1-0), "XPQUERYDOC_0")</f>
        <v>#NAME?</v>
      </c>
      <c r="F36" t="e">
        <f ca="1">_xll.xpGetDataCell(((XPQUERYDOC_0!$A36-3)*64)+(XPQUERYDOC_0!F$1-0), "XPQUERYDOC_0")</f>
        <v>#NAME?</v>
      </c>
      <c r="G36" t="e">
        <f ca="1">_xll.xpGetDataCell(((XPQUERYDOC_0!$A36-3)*64)+(XPQUERYDOC_0!G$1-0), "XPQUERYDOC_0")</f>
        <v>#NAME?</v>
      </c>
      <c r="H36" t="e">
        <f ca="1">_xll.xpGetDataCell(((XPQUERYDOC_0!$A36-3)*64)+(XPQUERYDOC_0!H$1-0), "XPQUERYDOC_0")</f>
        <v>#NAME?</v>
      </c>
      <c r="I36" t="e">
        <f ca="1">_xll.xpGetDataCell(((XPQUERYDOC_0!$A36-3)*64)+(XPQUERYDOC_0!I$1-0), "XPQUERYDOC_0")</f>
        <v>#NAME?</v>
      </c>
      <c r="J36" t="e">
        <f ca="1">_xll.xpGetDataCell(((XPQUERYDOC_0!$A36-3)*64)+(XPQUERYDOC_0!J$1-0), "XPQUERYDOC_0")</f>
        <v>#NAME?</v>
      </c>
      <c r="K36" t="e">
        <f ca="1">_xll.xpGetDataCell(((XPQUERYDOC_0!$A36-3)*64)+(XPQUERYDOC_0!K$1-0), "XPQUERYDOC_0")</f>
        <v>#NAME?</v>
      </c>
      <c r="L36" t="e">
        <f ca="1">_xll.xpGetDataCell(((XPQUERYDOC_0!$A36-3)*64)+(XPQUERYDOC_0!L$1-0), "XPQUERYDOC_0")</f>
        <v>#NAME?</v>
      </c>
      <c r="M36" t="e">
        <f ca="1">_xll.xpGetDataCell(((XPQUERYDOC_0!$A36-3)*64)+(XPQUERYDOC_0!M$1-0), "XPQUERYDOC_0")</f>
        <v>#NAME?</v>
      </c>
      <c r="N36" t="e">
        <f ca="1">_xll.xpGetDataCell(((XPQUERYDOC_0!$A36-3)*64)+(XPQUERYDOC_0!N$1-0), "XPQUERYDOC_0")</f>
        <v>#NAME?</v>
      </c>
      <c r="O36" t="e">
        <f ca="1">_xll.xpGetDataCell(((XPQUERYDOC_0!$A36-3)*64)+(XPQUERYDOC_0!O$1-0), "XPQUERYDOC_0")</f>
        <v>#NAME?</v>
      </c>
      <c r="P36" t="e">
        <f ca="1">_xll.xpGetDataCell(((XPQUERYDOC_0!$A36-3)*64)+(XPQUERYDOC_0!P$1-0), "XPQUERYDOC_0")</f>
        <v>#NAME?</v>
      </c>
      <c r="Q36" t="e">
        <f ca="1">_xll.xpGetDataCell(((XPQUERYDOC_0!$A36-3)*64)+(XPQUERYDOC_0!Q$1-0), "XPQUERYDOC_0")</f>
        <v>#NAME?</v>
      </c>
      <c r="R36" t="e">
        <f ca="1">_xll.xpGetDataCell(((XPQUERYDOC_0!$A36-3)*64)+(XPQUERYDOC_0!R$1-0), "XPQUERYDOC_0")</f>
        <v>#NAME?</v>
      </c>
      <c r="S36" t="e">
        <f ca="1">_xll.xpGetDataCell(((XPQUERYDOC_0!$A36-3)*64)+(XPQUERYDOC_0!S$1-0), "XPQUERYDOC_0")</f>
        <v>#NAME?</v>
      </c>
      <c r="T36" t="e">
        <f ca="1">_xll.xpGetDataCell(((XPQUERYDOC_0!$A36-3)*64)+(XPQUERYDOC_0!T$1-0), "XPQUERYDOC_0")</f>
        <v>#NAME?</v>
      </c>
      <c r="U36" t="e">
        <f ca="1">_xll.xpGetDataCell(((XPQUERYDOC_0!$A36-3)*64)+(XPQUERYDOC_0!U$1-0), "XPQUERYDOC_0")</f>
        <v>#NAME?</v>
      </c>
      <c r="V36" t="e">
        <f ca="1">_xll.xpGetDataCell(((XPQUERYDOC_0!$A36-3)*64)+(XPQUERYDOC_0!V$1-0), "XPQUERYDOC_0")</f>
        <v>#NAME?</v>
      </c>
      <c r="W36" t="e">
        <f ca="1">_xll.xpGetDataCell(((XPQUERYDOC_0!$A36-3)*64)+(XPQUERYDOC_0!W$1-0), "XPQUERYDOC_0")</f>
        <v>#NAME?</v>
      </c>
      <c r="X36" t="e">
        <f ca="1">_xll.xpGetDataCell(((XPQUERYDOC_0!$A36-3)*64)+(XPQUERYDOC_0!X$1-0), "XPQUERYDOC_0")</f>
        <v>#NAME?</v>
      </c>
      <c r="Y36" t="e">
        <f ca="1">_xll.xpGetDataCell(((XPQUERYDOC_0!$A36-3)*64)+(XPQUERYDOC_0!Y$1-0), "XPQUERYDOC_0")</f>
        <v>#NAME?</v>
      </c>
      <c r="Z36" t="e">
        <f ca="1">_xll.xpGetDataCell(((XPQUERYDOC_0!$A36-3)*64)+(XPQUERYDOC_0!Z$1-0), "XPQUERYDOC_0")</f>
        <v>#NAME?</v>
      </c>
      <c r="AA36" t="e">
        <f ca="1">_xll.xpGetDataCell(((XPQUERYDOC_0!$A36-3)*64)+(XPQUERYDOC_0!AA$1-0), "XPQUERYDOC_0")</f>
        <v>#NAME?</v>
      </c>
      <c r="AB36" t="e">
        <f ca="1">_xll.xpGetDataCell(((XPQUERYDOC_0!$A36-3)*64)+(XPQUERYDOC_0!AB$1-0), "XPQUERYDOC_0")</f>
        <v>#NAME?</v>
      </c>
      <c r="AC36" t="e">
        <f ca="1">_xll.xpGetDataCell(((XPQUERYDOC_0!$A36-3)*64)+(XPQUERYDOC_0!AC$1-0), "XPQUERYDOC_0")</f>
        <v>#NAME?</v>
      </c>
      <c r="AD36" t="e">
        <f ca="1">_xll.xpGetDataCell(((XPQUERYDOC_0!$A36-3)*64)+(XPQUERYDOC_0!AD$1-0), "XPQUERYDOC_0")</f>
        <v>#NAME?</v>
      </c>
      <c r="AE36" t="e">
        <f ca="1">_xll.xpGetDataCell(((XPQUERYDOC_0!$A36-3)*64)+(XPQUERYDOC_0!AE$1-0), "XPQUERYDOC_0")</f>
        <v>#NAME?</v>
      </c>
      <c r="AF36" t="e">
        <f ca="1">_xll.xpGetDataCell(((XPQUERYDOC_0!$A36-3)*64)+(XPQUERYDOC_0!AF$1-0), "XPQUERYDOC_0")</f>
        <v>#NAME?</v>
      </c>
      <c r="AG36" t="e">
        <f ca="1">_xll.xpGetDataCell(((XPQUERYDOC_0!$A36-3)*64)+(XPQUERYDOC_0!AG$1-0), "XPQUERYDOC_0")</f>
        <v>#NAME?</v>
      </c>
      <c r="AH36" t="e">
        <f ca="1">_xll.xpGetDataCell(((XPQUERYDOC_0!$A36-3)*64)+(XPQUERYDOC_0!AH$1-0), "XPQUERYDOC_0")</f>
        <v>#NAME?</v>
      </c>
      <c r="AI36" t="e">
        <f ca="1">_xll.xpGetDataCell(((XPQUERYDOC_0!$A36-3)*64)+(XPQUERYDOC_0!AI$1-0), "XPQUERYDOC_0")</f>
        <v>#NAME?</v>
      </c>
      <c r="AJ36" t="e">
        <f ca="1">_xll.xpGetDataCell(((XPQUERYDOC_0!$A36-3)*64)+(XPQUERYDOC_0!AJ$1-0), "XPQUERYDOC_0")</f>
        <v>#NAME?</v>
      </c>
      <c r="AK36" t="e">
        <f ca="1">_xll.xpGetDataCell(((XPQUERYDOC_0!$A36-3)*64)+(XPQUERYDOC_0!AK$1-0), "XPQUERYDOC_0")</f>
        <v>#NAME?</v>
      </c>
      <c r="AL36" t="e">
        <f ca="1">_xll.xpGetDataCell(((XPQUERYDOC_0!$A36-3)*64)+(XPQUERYDOC_0!AL$1-0), "XPQUERYDOC_0")</f>
        <v>#NAME?</v>
      </c>
      <c r="AM36" t="e">
        <f ca="1">_xll.xpGetDataCell(((XPQUERYDOC_0!$A36-3)*64)+(XPQUERYDOC_0!AM$1-0), "XPQUERYDOC_0")</f>
        <v>#NAME?</v>
      </c>
      <c r="AN36" t="e">
        <f ca="1">_xll.xpGetDataCell(((XPQUERYDOC_0!$A36-3)*64)+(XPQUERYDOC_0!AN$1-0), "XPQUERYDOC_0")</f>
        <v>#NAME?</v>
      </c>
      <c r="AO36" t="e">
        <f ca="1">_xll.xpGetDataCell(((XPQUERYDOC_0!$A36-3)*64)+(XPQUERYDOC_0!AO$1-0), "XPQUERYDOC_0")</f>
        <v>#NAME?</v>
      </c>
      <c r="AP36" t="e">
        <f ca="1">_xll.xpGetDataCell(((XPQUERYDOC_0!$A36-3)*64)+(XPQUERYDOC_0!AP$1-0), "XPQUERYDOC_0")</f>
        <v>#NAME?</v>
      </c>
      <c r="AQ36" t="e">
        <f ca="1">_xll.xpGetDataCell(((XPQUERYDOC_0!$A36-3)*64)+(XPQUERYDOC_0!AQ$1-0), "XPQUERYDOC_0")</f>
        <v>#NAME?</v>
      </c>
      <c r="AR36" t="e">
        <f ca="1">_xll.xpGetDataCell(((XPQUERYDOC_0!$A36-3)*64)+(XPQUERYDOC_0!AR$1-0), "XPQUERYDOC_0")</f>
        <v>#NAME?</v>
      </c>
      <c r="AS36" t="e">
        <f ca="1">_xll.xpGetDataCell(((XPQUERYDOC_0!$A36-3)*64)+(XPQUERYDOC_0!AS$1-0), "XPQUERYDOC_0")</f>
        <v>#NAME?</v>
      </c>
      <c r="AT36" t="e">
        <f ca="1">_xll.xpGetDataCell(((XPQUERYDOC_0!$A36-3)*64)+(XPQUERYDOC_0!AT$1-0), "XPQUERYDOC_0")</f>
        <v>#NAME?</v>
      </c>
      <c r="AU36" t="e">
        <f ca="1">_xll.xpGetDataCell(((XPQUERYDOC_0!$A36-3)*64)+(XPQUERYDOC_0!AU$1-0), "XPQUERYDOC_0")</f>
        <v>#NAME?</v>
      </c>
      <c r="AV36" t="e">
        <f ca="1">_xll.xpGetDataCell(((XPQUERYDOC_0!$A36-3)*64)+(XPQUERYDOC_0!AV$1-0), "XPQUERYDOC_0")</f>
        <v>#NAME?</v>
      </c>
      <c r="AW36" t="e">
        <f ca="1">_xll.xpGetDataCell(((XPQUERYDOC_0!$A36-3)*64)+(XPQUERYDOC_0!AW$1-0), "XPQUERYDOC_0")</f>
        <v>#NAME?</v>
      </c>
      <c r="AX36" t="e">
        <f ca="1">_xll.xpGetDataCell(((XPQUERYDOC_0!$A36-3)*64)+(XPQUERYDOC_0!AX$1-0), "XPQUERYDOC_0")</f>
        <v>#NAME?</v>
      </c>
      <c r="AY36" t="e">
        <f ca="1">_xll.xpGetDataCell(((XPQUERYDOC_0!$A36-3)*64)+(XPQUERYDOC_0!AY$1-0), "XPQUERYDOC_0")</f>
        <v>#NAME?</v>
      </c>
      <c r="AZ36" t="e">
        <f ca="1">_xll.xpGetDataCell(((XPQUERYDOC_0!$A36-3)*64)+(XPQUERYDOC_0!AZ$1-0), "XPQUERYDOC_0")</f>
        <v>#NAME?</v>
      </c>
      <c r="BA36" t="e">
        <f ca="1">_xll.xpGetDataCell(((XPQUERYDOC_0!$A36-3)*64)+(XPQUERYDOC_0!BA$1-0), "XPQUERYDOC_0")</f>
        <v>#NAME?</v>
      </c>
      <c r="BB36" t="e">
        <f ca="1">_xll.xpGetDataCell(((XPQUERYDOC_0!$A36-3)*64)+(XPQUERYDOC_0!BB$1-0), "XPQUERYDOC_0")</f>
        <v>#NAME?</v>
      </c>
      <c r="BC36" t="e">
        <f ca="1">_xll.xpGetDataCell(((XPQUERYDOC_0!$A36-3)*64)+(XPQUERYDOC_0!BC$1-0), "XPQUERYDOC_0")</f>
        <v>#NAME?</v>
      </c>
      <c r="BD36" t="e">
        <f ca="1">_xll.xpGetDataCell(((XPQUERYDOC_0!$A36-3)*64)+(XPQUERYDOC_0!BD$1-0), "XPQUERYDOC_0")</f>
        <v>#NAME?</v>
      </c>
      <c r="BE36" t="e">
        <f ca="1">_xll.xpGetDataCell(((XPQUERYDOC_0!$A36-3)*64)+(XPQUERYDOC_0!BE$1-0), "XPQUERYDOC_0")</f>
        <v>#NAME?</v>
      </c>
      <c r="BF36" t="e">
        <f ca="1">_xll.xpGetDataCell(((XPQUERYDOC_0!$A36-3)*64)+(XPQUERYDOC_0!BF$1-0), "XPQUERYDOC_0")</f>
        <v>#NAME?</v>
      </c>
      <c r="BG36" t="e">
        <f ca="1">_xll.xpGetDataCell(((XPQUERYDOC_0!$A36-3)*64)+(XPQUERYDOC_0!BG$1-0), "XPQUERYDOC_0")</f>
        <v>#NAME?</v>
      </c>
      <c r="BH36" t="e">
        <f ca="1">_xll.xpGetDataCell(((XPQUERYDOC_0!$A36-3)*64)+(XPQUERYDOC_0!BH$1-0), "XPQUERYDOC_0")</f>
        <v>#NAME?</v>
      </c>
      <c r="BI36" t="e">
        <f ca="1">_xll.xpGetDataCell(((XPQUERYDOC_0!$A36-3)*64)+(XPQUERYDOC_0!BI$1-0), "XPQUERYDOC_0")</f>
        <v>#NAME?</v>
      </c>
      <c r="BJ36" t="e">
        <f ca="1">_xll.xpGetDataCell(((XPQUERYDOC_0!$A36-3)*64)+(XPQUERYDOC_0!BJ$1-0), "XPQUERYDOC_0")</f>
        <v>#NAME?</v>
      </c>
      <c r="BK36" t="e">
        <f ca="1">_xll.xpGetDataCell(((XPQUERYDOC_0!$A36-3)*64)+(XPQUERYDOC_0!BK$1-0), "XPQUERYDOC_0")</f>
        <v>#NAME?</v>
      </c>
      <c r="BL36" t="e">
        <f ca="1">_xll.xpGetDataCell(((XPQUERYDOC_0!$A36-3)*64)+(XPQUERYDOC_0!BL$1-0), "XPQUERYDOC_0")</f>
        <v>#NAME?</v>
      </c>
      <c r="BM36" t="e">
        <f ca="1">_xll.xpGetDataCell(((XPQUERYDOC_0!$A36-3)*64)+(XPQUERYDOC_0!BM$1-0), "XPQUERYDOC_0")</f>
        <v>#NAME?</v>
      </c>
    </row>
    <row r="37" spans="1:65">
      <c r="A37" t="e">
        <f ca="1">_xll.xpGetDimLabel(2, 32, "XPQUERYDOC_0")</f>
        <v>#NAME?</v>
      </c>
      <c r="B37" t="e">
        <f ca="1">_xll.xpGetDataCell(((XPQUERYDOC_0!$A37-3)*64)+(XPQUERYDOC_0!B$1-0), "XPQUERYDOC_0")</f>
        <v>#NAME?</v>
      </c>
      <c r="C37" t="e">
        <f ca="1">_xll.xpGetDataCell(((XPQUERYDOC_0!$A37-3)*64)+(XPQUERYDOC_0!C$1-0), "XPQUERYDOC_0")</f>
        <v>#NAME?</v>
      </c>
      <c r="D37" t="e">
        <f ca="1">_xll.xpGetDataCell(((XPQUERYDOC_0!$A37-3)*64)+(XPQUERYDOC_0!D$1-0), "XPQUERYDOC_0")</f>
        <v>#NAME?</v>
      </c>
      <c r="E37" t="e">
        <f ca="1">_xll.xpGetDataCell(((XPQUERYDOC_0!$A37-3)*64)+(XPQUERYDOC_0!E$1-0), "XPQUERYDOC_0")</f>
        <v>#NAME?</v>
      </c>
      <c r="F37" t="e">
        <f ca="1">_xll.xpGetDataCell(((XPQUERYDOC_0!$A37-3)*64)+(XPQUERYDOC_0!F$1-0), "XPQUERYDOC_0")</f>
        <v>#NAME?</v>
      </c>
      <c r="G37" t="e">
        <f ca="1">_xll.xpGetDataCell(((XPQUERYDOC_0!$A37-3)*64)+(XPQUERYDOC_0!G$1-0), "XPQUERYDOC_0")</f>
        <v>#NAME?</v>
      </c>
      <c r="H37" t="e">
        <f ca="1">_xll.xpGetDataCell(((XPQUERYDOC_0!$A37-3)*64)+(XPQUERYDOC_0!H$1-0), "XPQUERYDOC_0")</f>
        <v>#NAME?</v>
      </c>
      <c r="I37" t="e">
        <f ca="1">_xll.xpGetDataCell(((XPQUERYDOC_0!$A37-3)*64)+(XPQUERYDOC_0!I$1-0), "XPQUERYDOC_0")</f>
        <v>#NAME?</v>
      </c>
      <c r="J37" t="e">
        <f ca="1">_xll.xpGetDataCell(((XPQUERYDOC_0!$A37-3)*64)+(XPQUERYDOC_0!J$1-0), "XPQUERYDOC_0")</f>
        <v>#NAME?</v>
      </c>
      <c r="K37" t="e">
        <f ca="1">_xll.xpGetDataCell(((XPQUERYDOC_0!$A37-3)*64)+(XPQUERYDOC_0!K$1-0), "XPQUERYDOC_0")</f>
        <v>#NAME?</v>
      </c>
      <c r="L37" t="e">
        <f ca="1">_xll.xpGetDataCell(((XPQUERYDOC_0!$A37-3)*64)+(XPQUERYDOC_0!L$1-0), "XPQUERYDOC_0")</f>
        <v>#NAME?</v>
      </c>
      <c r="M37" t="e">
        <f ca="1">_xll.xpGetDataCell(((XPQUERYDOC_0!$A37-3)*64)+(XPQUERYDOC_0!M$1-0), "XPQUERYDOC_0")</f>
        <v>#NAME?</v>
      </c>
      <c r="N37" t="e">
        <f ca="1">_xll.xpGetDataCell(((XPQUERYDOC_0!$A37-3)*64)+(XPQUERYDOC_0!N$1-0), "XPQUERYDOC_0")</f>
        <v>#NAME?</v>
      </c>
      <c r="O37" t="e">
        <f ca="1">_xll.xpGetDataCell(((XPQUERYDOC_0!$A37-3)*64)+(XPQUERYDOC_0!O$1-0), "XPQUERYDOC_0")</f>
        <v>#NAME?</v>
      </c>
      <c r="P37" t="e">
        <f ca="1">_xll.xpGetDataCell(((XPQUERYDOC_0!$A37-3)*64)+(XPQUERYDOC_0!P$1-0), "XPQUERYDOC_0")</f>
        <v>#NAME?</v>
      </c>
      <c r="Q37" t="e">
        <f ca="1">_xll.xpGetDataCell(((XPQUERYDOC_0!$A37-3)*64)+(XPQUERYDOC_0!Q$1-0), "XPQUERYDOC_0")</f>
        <v>#NAME?</v>
      </c>
      <c r="R37" t="e">
        <f ca="1">_xll.xpGetDataCell(((XPQUERYDOC_0!$A37-3)*64)+(XPQUERYDOC_0!R$1-0), "XPQUERYDOC_0")</f>
        <v>#NAME?</v>
      </c>
      <c r="S37" t="e">
        <f ca="1">_xll.xpGetDataCell(((XPQUERYDOC_0!$A37-3)*64)+(XPQUERYDOC_0!S$1-0), "XPQUERYDOC_0")</f>
        <v>#NAME?</v>
      </c>
      <c r="T37" t="e">
        <f ca="1">_xll.xpGetDataCell(((XPQUERYDOC_0!$A37-3)*64)+(XPQUERYDOC_0!T$1-0), "XPQUERYDOC_0")</f>
        <v>#NAME?</v>
      </c>
      <c r="U37" t="e">
        <f ca="1">_xll.xpGetDataCell(((XPQUERYDOC_0!$A37-3)*64)+(XPQUERYDOC_0!U$1-0), "XPQUERYDOC_0")</f>
        <v>#NAME?</v>
      </c>
      <c r="V37" t="e">
        <f ca="1">_xll.xpGetDataCell(((XPQUERYDOC_0!$A37-3)*64)+(XPQUERYDOC_0!V$1-0), "XPQUERYDOC_0")</f>
        <v>#NAME?</v>
      </c>
      <c r="W37" t="e">
        <f ca="1">_xll.xpGetDataCell(((XPQUERYDOC_0!$A37-3)*64)+(XPQUERYDOC_0!W$1-0), "XPQUERYDOC_0")</f>
        <v>#NAME?</v>
      </c>
      <c r="X37" t="e">
        <f ca="1">_xll.xpGetDataCell(((XPQUERYDOC_0!$A37-3)*64)+(XPQUERYDOC_0!X$1-0), "XPQUERYDOC_0")</f>
        <v>#NAME?</v>
      </c>
      <c r="Y37" t="e">
        <f ca="1">_xll.xpGetDataCell(((XPQUERYDOC_0!$A37-3)*64)+(XPQUERYDOC_0!Y$1-0), "XPQUERYDOC_0")</f>
        <v>#NAME?</v>
      </c>
      <c r="Z37" t="e">
        <f ca="1">_xll.xpGetDataCell(((XPQUERYDOC_0!$A37-3)*64)+(XPQUERYDOC_0!Z$1-0), "XPQUERYDOC_0")</f>
        <v>#NAME?</v>
      </c>
      <c r="AA37" t="e">
        <f ca="1">_xll.xpGetDataCell(((XPQUERYDOC_0!$A37-3)*64)+(XPQUERYDOC_0!AA$1-0), "XPQUERYDOC_0")</f>
        <v>#NAME?</v>
      </c>
      <c r="AB37" t="e">
        <f ca="1">_xll.xpGetDataCell(((XPQUERYDOC_0!$A37-3)*64)+(XPQUERYDOC_0!AB$1-0), "XPQUERYDOC_0")</f>
        <v>#NAME?</v>
      </c>
      <c r="AC37" t="e">
        <f ca="1">_xll.xpGetDataCell(((XPQUERYDOC_0!$A37-3)*64)+(XPQUERYDOC_0!AC$1-0), "XPQUERYDOC_0")</f>
        <v>#NAME?</v>
      </c>
      <c r="AD37" t="e">
        <f ca="1">_xll.xpGetDataCell(((XPQUERYDOC_0!$A37-3)*64)+(XPQUERYDOC_0!AD$1-0), "XPQUERYDOC_0")</f>
        <v>#NAME?</v>
      </c>
      <c r="AE37" t="e">
        <f ca="1">_xll.xpGetDataCell(((XPQUERYDOC_0!$A37-3)*64)+(XPQUERYDOC_0!AE$1-0), "XPQUERYDOC_0")</f>
        <v>#NAME?</v>
      </c>
      <c r="AF37" t="e">
        <f ca="1">_xll.xpGetDataCell(((XPQUERYDOC_0!$A37-3)*64)+(XPQUERYDOC_0!AF$1-0), "XPQUERYDOC_0")</f>
        <v>#NAME?</v>
      </c>
      <c r="AG37" t="e">
        <f ca="1">_xll.xpGetDataCell(((XPQUERYDOC_0!$A37-3)*64)+(XPQUERYDOC_0!AG$1-0), "XPQUERYDOC_0")</f>
        <v>#NAME?</v>
      </c>
      <c r="AH37" t="e">
        <f ca="1">_xll.xpGetDataCell(((XPQUERYDOC_0!$A37-3)*64)+(XPQUERYDOC_0!AH$1-0), "XPQUERYDOC_0")</f>
        <v>#NAME?</v>
      </c>
      <c r="AI37" t="e">
        <f ca="1">_xll.xpGetDataCell(((XPQUERYDOC_0!$A37-3)*64)+(XPQUERYDOC_0!AI$1-0), "XPQUERYDOC_0")</f>
        <v>#NAME?</v>
      </c>
      <c r="AJ37" t="e">
        <f ca="1">_xll.xpGetDataCell(((XPQUERYDOC_0!$A37-3)*64)+(XPQUERYDOC_0!AJ$1-0), "XPQUERYDOC_0")</f>
        <v>#NAME?</v>
      </c>
      <c r="AK37" t="e">
        <f ca="1">_xll.xpGetDataCell(((XPQUERYDOC_0!$A37-3)*64)+(XPQUERYDOC_0!AK$1-0), "XPQUERYDOC_0")</f>
        <v>#NAME?</v>
      </c>
      <c r="AL37" t="e">
        <f ca="1">_xll.xpGetDataCell(((XPQUERYDOC_0!$A37-3)*64)+(XPQUERYDOC_0!AL$1-0), "XPQUERYDOC_0")</f>
        <v>#NAME?</v>
      </c>
      <c r="AM37" t="e">
        <f ca="1">_xll.xpGetDataCell(((XPQUERYDOC_0!$A37-3)*64)+(XPQUERYDOC_0!AM$1-0), "XPQUERYDOC_0")</f>
        <v>#NAME?</v>
      </c>
      <c r="AN37" t="e">
        <f ca="1">_xll.xpGetDataCell(((XPQUERYDOC_0!$A37-3)*64)+(XPQUERYDOC_0!AN$1-0), "XPQUERYDOC_0")</f>
        <v>#NAME?</v>
      </c>
      <c r="AO37" t="e">
        <f ca="1">_xll.xpGetDataCell(((XPQUERYDOC_0!$A37-3)*64)+(XPQUERYDOC_0!AO$1-0), "XPQUERYDOC_0")</f>
        <v>#NAME?</v>
      </c>
      <c r="AP37" t="e">
        <f ca="1">_xll.xpGetDataCell(((XPQUERYDOC_0!$A37-3)*64)+(XPQUERYDOC_0!AP$1-0), "XPQUERYDOC_0")</f>
        <v>#NAME?</v>
      </c>
      <c r="AQ37" t="e">
        <f ca="1">_xll.xpGetDataCell(((XPQUERYDOC_0!$A37-3)*64)+(XPQUERYDOC_0!AQ$1-0), "XPQUERYDOC_0")</f>
        <v>#NAME?</v>
      </c>
      <c r="AR37" t="e">
        <f ca="1">_xll.xpGetDataCell(((XPQUERYDOC_0!$A37-3)*64)+(XPQUERYDOC_0!AR$1-0), "XPQUERYDOC_0")</f>
        <v>#NAME?</v>
      </c>
      <c r="AS37" t="e">
        <f ca="1">_xll.xpGetDataCell(((XPQUERYDOC_0!$A37-3)*64)+(XPQUERYDOC_0!AS$1-0), "XPQUERYDOC_0")</f>
        <v>#NAME?</v>
      </c>
      <c r="AT37" t="e">
        <f ca="1">_xll.xpGetDataCell(((XPQUERYDOC_0!$A37-3)*64)+(XPQUERYDOC_0!AT$1-0), "XPQUERYDOC_0")</f>
        <v>#NAME?</v>
      </c>
      <c r="AU37" t="e">
        <f ca="1">_xll.xpGetDataCell(((XPQUERYDOC_0!$A37-3)*64)+(XPQUERYDOC_0!AU$1-0), "XPQUERYDOC_0")</f>
        <v>#NAME?</v>
      </c>
      <c r="AV37" t="e">
        <f ca="1">_xll.xpGetDataCell(((XPQUERYDOC_0!$A37-3)*64)+(XPQUERYDOC_0!AV$1-0), "XPQUERYDOC_0")</f>
        <v>#NAME?</v>
      </c>
      <c r="AW37" t="e">
        <f ca="1">_xll.xpGetDataCell(((XPQUERYDOC_0!$A37-3)*64)+(XPQUERYDOC_0!AW$1-0), "XPQUERYDOC_0")</f>
        <v>#NAME?</v>
      </c>
      <c r="AX37" t="e">
        <f ca="1">_xll.xpGetDataCell(((XPQUERYDOC_0!$A37-3)*64)+(XPQUERYDOC_0!AX$1-0), "XPQUERYDOC_0")</f>
        <v>#NAME?</v>
      </c>
      <c r="AY37" t="e">
        <f ca="1">_xll.xpGetDataCell(((XPQUERYDOC_0!$A37-3)*64)+(XPQUERYDOC_0!AY$1-0), "XPQUERYDOC_0")</f>
        <v>#NAME?</v>
      </c>
      <c r="AZ37" t="e">
        <f ca="1">_xll.xpGetDataCell(((XPQUERYDOC_0!$A37-3)*64)+(XPQUERYDOC_0!AZ$1-0), "XPQUERYDOC_0")</f>
        <v>#NAME?</v>
      </c>
      <c r="BA37" t="e">
        <f ca="1">_xll.xpGetDataCell(((XPQUERYDOC_0!$A37-3)*64)+(XPQUERYDOC_0!BA$1-0), "XPQUERYDOC_0")</f>
        <v>#NAME?</v>
      </c>
      <c r="BB37" t="e">
        <f ca="1">_xll.xpGetDataCell(((XPQUERYDOC_0!$A37-3)*64)+(XPQUERYDOC_0!BB$1-0), "XPQUERYDOC_0")</f>
        <v>#NAME?</v>
      </c>
      <c r="BC37" t="e">
        <f ca="1">_xll.xpGetDataCell(((XPQUERYDOC_0!$A37-3)*64)+(XPQUERYDOC_0!BC$1-0), "XPQUERYDOC_0")</f>
        <v>#NAME?</v>
      </c>
      <c r="BD37" t="e">
        <f ca="1">_xll.xpGetDataCell(((XPQUERYDOC_0!$A37-3)*64)+(XPQUERYDOC_0!BD$1-0), "XPQUERYDOC_0")</f>
        <v>#NAME?</v>
      </c>
      <c r="BE37" t="e">
        <f ca="1">_xll.xpGetDataCell(((XPQUERYDOC_0!$A37-3)*64)+(XPQUERYDOC_0!BE$1-0), "XPQUERYDOC_0")</f>
        <v>#NAME?</v>
      </c>
      <c r="BF37" t="e">
        <f ca="1">_xll.xpGetDataCell(((XPQUERYDOC_0!$A37-3)*64)+(XPQUERYDOC_0!BF$1-0), "XPQUERYDOC_0")</f>
        <v>#NAME?</v>
      </c>
      <c r="BG37" t="e">
        <f ca="1">_xll.xpGetDataCell(((XPQUERYDOC_0!$A37-3)*64)+(XPQUERYDOC_0!BG$1-0), "XPQUERYDOC_0")</f>
        <v>#NAME?</v>
      </c>
      <c r="BH37" t="e">
        <f ca="1">_xll.xpGetDataCell(((XPQUERYDOC_0!$A37-3)*64)+(XPQUERYDOC_0!BH$1-0), "XPQUERYDOC_0")</f>
        <v>#NAME?</v>
      </c>
      <c r="BI37" t="e">
        <f ca="1">_xll.xpGetDataCell(((XPQUERYDOC_0!$A37-3)*64)+(XPQUERYDOC_0!BI$1-0), "XPQUERYDOC_0")</f>
        <v>#NAME?</v>
      </c>
      <c r="BJ37" t="e">
        <f ca="1">_xll.xpGetDataCell(((XPQUERYDOC_0!$A37-3)*64)+(XPQUERYDOC_0!BJ$1-0), "XPQUERYDOC_0")</f>
        <v>#NAME?</v>
      </c>
      <c r="BK37" t="e">
        <f ca="1">_xll.xpGetDataCell(((XPQUERYDOC_0!$A37-3)*64)+(XPQUERYDOC_0!BK$1-0), "XPQUERYDOC_0")</f>
        <v>#NAME?</v>
      </c>
      <c r="BL37" t="e">
        <f ca="1">_xll.xpGetDataCell(((XPQUERYDOC_0!$A37-3)*64)+(XPQUERYDOC_0!BL$1-0), "XPQUERYDOC_0")</f>
        <v>#NAME?</v>
      </c>
      <c r="BM37" t="e">
        <f ca="1">_xll.xpGetDataCell(((XPQUERYDOC_0!$A37-3)*64)+(XPQUERYDOC_0!BM$1-0), "XPQUERYDOC_0")</f>
        <v>#NAME?</v>
      </c>
    </row>
    <row r="38" spans="1:65">
      <c r="A38" t="e">
        <f ca="1">_xll.xpGetDimLabel(2, 33, "XPQUERYDOC_0")</f>
        <v>#NAME?</v>
      </c>
      <c r="B38" t="e">
        <f ca="1">_xll.xpGetDataCell(((XPQUERYDOC_0!$A38-3)*64)+(XPQUERYDOC_0!B$1-0), "XPQUERYDOC_0")</f>
        <v>#NAME?</v>
      </c>
      <c r="C38" t="e">
        <f ca="1">_xll.xpGetDataCell(((XPQUERYDOC_0!$A38-3)*64)+(XPQUERYDOC_0!C$1-0), "XPQUERYDOC_0")</f>
        <v>#NAME?</v>
      </c>
      <c r="D38" t="e">
        <f ca="1">_xll.xpGetDataCell(((XPQUERYDOC_0!$A38-3)*64)+(XPQUERYDOC_0!D$1-0), "XPQUERYDOC_0")</f>
        <v>#NAME?</v>
      </c>
      <c r="E38" t="e">
        <f ca="1">_xll.xpGetDataCell(((XPQUERYDOC_0!$A38-3)*64)+(XPQUERYDOC_0!E$1-0), "XPQUERYDOC_0")</f>
        <v>#NAME?</v>
      </c>
      <c r="F38" t="e">
        <f ca="1">_xll.xpGetDataCell(((XPQUERYDOC_0!$A38-3)*64)+(XPQUERYDOC_0!F$1-0), "XPQUERYDOC_0")</f>
        <v>#NAME?</v>
      </c>
      <c r="G38" t="e">
        <f ca="1">_xll.xpGetDataCell(((XPQUERYDOC_0!$A38-3)*64)+(XPQUERYDOC_0!G$1-0), "XPQUERYDOC_0")</f>
        <v>#NAME?</v>
      </c>
      <c r="H38" t="e">
        <f ca="1">_xll.xpGetDataCell(((XPQUERYDOC_0!$A38-3)*64)+(XPQUERYDOC_0!H$1-0), "XPQUERYDOC_0")</f>
        <v>#NAME?</v>
      </c>
      <c r="I38" t="e">
        <f ca="1">_xll.xpGetDataCell(((XPQUERYDOC_0!$A38-3)*64)+(XPQUERYDOC_0!I$1-0), "XPQUERYDOC_0")</f>
        <v>#NAME?</v>
      </c>
      <c r="J38" t="e">
        <f ca="1">_xll.xpGetDataCell(((XPQUERYDOC_0!$A38-3)*64)+(XPQUERYDOC_0!J$1-0), "XPQUERYDOC_0")</f>
        <v>#NAME?</v>
      </c>
      <c r="K38" t="e">
        <f ca="1">_xll.xpGetDataCell(((XPQUERYDOC_0!$A38-3)*64)+(XPQUERYDOC_0!K$1-0), "XPQUERYDOC_0")</f>
        <v>#NAME?</v>
      </c>
      <c r="L38" t="e">
        <f ca="1">_xll.xpGetDataCell(((XPQUERYDOC_0!$A38-3)*64)+(XPQUERYDOC_0!L$1-0), "XPQUERYDOC_0")</f>
        <v>#NAME?</v>
      </c>
      <c r="M38" t="e">
        <f ca="1">_xll.xpGetDataCell(((XPQUERYDOC_0!$A38-3)*64)+(XPQUERYDOC_0!M$1-0), "XPQUERYDOC_0")</f>
        <v>#NAME?</v>
      </c>
      <c r="N38" t="e">
        <f ca="1">_xll.xpGetDataCell(((XPQUERYDOC_0!$A38-3)*64)+(XPQUERYDOC_0!N$1-0), "XPQUERYDOC_0")</f>
        <v>#NAME?</v>
      </c>
      <c r="O38" t="e">
        <f ca="1">_xll.xpGetDataCell(((XPQUERYDOC_0!$A38-3)*64)+(XPQUERYDOC_0!O$1-0), "XPQUERYDOC_0")</f>
        <v>#NAME?</v>
      </c>
      <c r="P38" t="e">
        <f ca="1">_xll.xpGetDataCell(((XPQUERYDOC_0!$A38-3)*64)+(XPQUERYDOC_0!P$1-0), "XPQUERYDOC_0")</f>
        <v>#NAME?</v>
      </c>
      <c r="Q38" t="e">
        <f ca="1">_xll.xpGetDataCell(((XPQUERYDOC_0!$A38-3)*64)+(XPQUERYDOC_0!Q$1-0), "XPQUERYDOC_0")</f>
        <v>#NAME?</v>
      </c>
      <c r="R38" t="e">
        <f ca="1">_xll.xpGetDataCell(((XPQUERYDOC_0!$A38-3)*64)+(XPQUERYDOC_0!R$1-0), "XPQUERYDOC_0")</f>
        <v>#NAME?</v>
      </c>
      <c r="S38" t="e">
        <f ca="1">_xll.xpGetDataCell(((XPQUERYDOC_0!$A38-3)*64)+(XPQUERYDOC_0!S$1-0), "XPQUERYDOC_0")</f>
        <v>#NAME?</v>
      </c>
      <c r="T38" t="e">
        <f ca="1">_xll.xpGetDataCell(((XPQUERYDOC_0!$A38-3)*64)+(XPQUERYDOC_0!T$1-0), "XPQUERYDOC_0")</f>
        <v>#NAME?</v>
      </c>
      <c r="U38" t="e">
        <f ca="1">_xll.xpGetDataCell(((XPQUERYDOC_0!$A38-3)*64)+(XPQUERYDOC_0!U$1-0), "XPQUERYDOC_0")</f>
        <v>#NAME?</v>
      </c>
      <c r="V38" t="e">
        <f ca="1">_xll.xpGetDataCell(((XPQUERYDOC_0!$A38-3)*64)+(XPQUERYDOC_0!V$1-0), "XPQUERYDOC_0")</f>
        <v>#NAME?</v>
      </c>
      <c r="W38" t="e">
        <f ca="1">_xll.xpGetDataCell(((XPQUERYDOC_0!$A38-3)*64)+(XPQUERYDOC_0!W$1-0), "XPQUERYDOC_0")</f>
        <v>#NAME?</v>
      </c>
      <c r="X38" t="e">
        <f ca="1">_xll.xpGetDataCell(((XPQUERYDOC_0!$A38-3)*64)+(XPQUERYDOC_0!X$1-0), "XPQUERYDOC_0")</f>
        <v>#NAME?</v>
      </c>
      <c r="Y38" t="e">
        <f ca="1">_xll.xpGetDataCell(((XPQUERYDOC_0!$A38-3)*64)+(XPQUERYDOC_0!Y$1-0), "XPQUERYDOC_0")</f>
        <v>#NAME?</v>
      </c>
      <c r="Z38" t="e">
        <f ca="1">_xll.xpGetDataCell(((XPQUERYDOC_0!$A38-3)*64)+(XPQUERYDOC_0!Z$1-0), "XPQUERYDOC_0")</f>
        <v>#NAME?</v>
      </c>
      <c r="AA38" t="e">
        <f ca="1">_xll.xpGetDataCell(((XPQUERYDOC_0!$A38-3)*64)+(XPQUERYDOC_0!AA$1-0), "XPQUERYDOC_0")</f>
        <v>#NAME?</v>
      </c>
      <c r="AB38" t="e">
        <f ca="1">_xll.xpGetDataCell(((XPQUERYDOC_0!$A38-3)*64)+(XPQUERYDOC_0!AB$1-0), "XPQUERYDOC_0")</f>
        <v>#NAME?</v>
      </c>
      <c r="AC38" t="e">
        <f ca="1">_xll.xpGetDataCell(((XPQUERYDOC_0!$A38-3)*64)+(XPQUERYDOC_0!AC$1-0), "XPQUERYDOC_0")</f>
        <v>#NAME?</v>
      </c>
      <c r="AD38" t="e">
        <f ca="1">_xll.xpGetDataCell(((XPQUERYDOC_0!$A38-3)*64)+(XPQUERYDOC_0!AD$1-0), "XPQUERYDOC_0")</f>
        <v>#NAME?</v>
      </c>
      <c r="AE38" t="e">
        <f ca="1">_xll.xpGetDataCell(((XPQUERYDOC_0!$A38-3)*64)+(XPQUERYDOC_0!AE$1-0), "XPQUERYDOC_0")</f>
        <v>#NAME?</v>
      </c>
      <c r="AF38" t="e">
        <f ca="1">_xll.xpGetDataCell(((XPQUERYDOC_0!$A38-3)*64)+(XPQUERYDOC_0!AF$1-0), "XPQUERYDOC_0")</f>
        <v>#NAME?</v>
      </c>
      <c r="AG38" t="e">
        <f ca="1">_xll.xpGetDataCell(((XPQUERYDOC_0!$A38-3)*64)+(XPQUERYDOC_0!AG$1-0), "XPQUERYDOC_0")</f>
        <v>#NAME?</v>
      </c>
      <c r="AH38" t="e">
        <f ca="1">_xll.xpGetDataCell(((XPQUERYDOC_0!$A38-3)*64)+(XPQUERYDOC_0!AH$1-0), "XPQUERYDOC_0")</f>
        <v>#NAME?</v>
      </c>
      <c r="AI38" t="e">
        <f ca="1">_xll.xpGetDataCell(((XPQUERYDOC_0!$A38-3)*64)+(XPQUERYDOC_0!AI$1-0), "XPQUERYDOC_0")</f>
        <v>#NAME?</v>
      </c>
      <c r="AJ38" t="e">
        <f ca="1">_xll.xpGetDataCell(((XPQUERYDOC_0!$A38-3)*64)+(XPQUERYDOC_0!AJ$1-0), "XPQUERYDOC_0")</f>
        <v>#NAME?</v>
      </c>
      <c r="AK38" t="e">
        <f ca="1">_xll.xpGetDataCell(((XPQUERYDOC_0!$A38-3)*64)+(XPQUERYDOC_0!AK$1-0), "XPQUERYDOC_0")</f>
        <v>#NAME?</v>
      </c>
      <c r="AL38" t="e">
        <f ca="1">_xll.xpGetDataCell(((XPQUERYDOC_0!$A38-3)*64)+(XPQUERYDOC_0!AL$1-0), "XPQUERYDOC_0")</f>
        <v>#NAME?</v>
      </c>
      <c r="AM38" t="e">
        <f ca="1">_xll.xpGetDataCell(((XPQUERYDOC_0!$A38-3)*64)+(XPQUERYDOC_0!AM$1-0), "XPQUERYDOC_0")</f>
        <v>#NAME?</v>
      </c>
      <c r="AN38" t="e">
        <f ca="1">_xll.xpGetDataCell(((XPQUERYDOC_0!$A38-3)*64)+(XPQUERYDOC_0!AN$1-0), "XPQUERYDOC_0")</f>
        <v>#NAME?</v>
      </c>
      <c r="AO38" t="e">
        <f ca="1">_xll.xpGetDataCell(((XPQUERYDOC_0!$A38-3)*64)+(XPQUERYDOC_0!AO$1-0), "XPQUERYDOC_0")</f>
        <v>#NAME?</v>
      </c>
      <c r="AP38" t="e">
        <f ca="1">_xll.xpGetDataCell(((XPQUERYDOC_0!$A38-3)*64)+(XPQUERYDOC_0!AP$1-0), "XPQUERYDOC_0")</f>
        <v>#NAME?</v>
      </c>
      <c r="AQ38" t="e">
        <f ca="1">_xll.xpGetDataCell(((XPQUERYDOC_0!$A38-3)*64)+(XPQUERYDOC_0!AQ$1-0), "XPQUERYDOC_0")</f>
        <v>#NAME?</v>
      </c>
      <c r="AR38" t="e">
        <f ca="1">_xll.xpGetDataCell(((XPQUERYDOC_0!$A38-3)*64)+(XPQUERYDOC_0!AR$1-0), "XPQUERYDOC_0")</f>
        <v>#NAME?</v>
      </c>
      <c r="AS38" t="e">
        <f ca="1">_xll.xpGetDataCell(((XPQUERYDOC_0!$A38-3)*64)+(XPQUERYDOC_0!AS$1-0), "XPQUERYDOC_0")</f>
        <v>#NAME?</v>
      </c>
      <c r="AT38" t="e">
        <f ca="1">_xll.xpGetDataCell(((XPQUERYDOC_0!$A38-3)*64)+(XPQUERYDOC_0!AT$1-0), "XPQUERYDOC_0")</f>
        <v>#NAME?</v>
      </c>
      <c r="AU38" t="e">
        <f ca="1">_xll.xpGetDataCell(((XPQUERYDOC_0!$A38-3)*64)+(XPQUERYDOC_0!AU$1-0), "XPQUERYDOC_0")</f>
        <v>#NAME?</v>
      </c>
      <c r="AV38" t="e">
        <f ca="1">_xll.xpGetDataCell(((XPQUERYDOC_0!$A38-3)*64)+(XPQUERYDOC_0!AV$1-0), "XPQUERYDOC_0")</f>
        <v>#NAME?</v>
      </c>
      <c r="AW38" t="e">
        <f ca="1">_xll.xpGetDataCell(((XPQUERYDOC_0!$A38-3)*64)+(XPQUERYDOC_0!AW$1-0), "XPQUERYDOC_0")</f>
        <v>#NAME?</v>
      </c>
      <c r="AX38" t="e">
        <f ca="1">_xll.xpGetDataCell(((XPQUERYDOC_0!$A38-3)*64)+(XPQUERYDOC_0!AX$1-0), "XPQUERYDOC_0")</f>
        <v>#NAME?</v>
      </c>
      <c r="AY38" t="e">
        <f ca="1">_xll.xpGetDataCell(((XPQUERYDOC_0!$A38-3)*64)+(XPQUERYDOC_0!AY$1-0), "XPQUERYDOC_0")</f>
        <v>#NAME?</v>
      </c>
      <c r="AZ38" t="e">
        <f ca="1">_xll.xpGetDataCell(((XPQUERYDOC_0!$A38-3)*64)+(XPQUERYDOC_0!AZ$1-0), "XPQUERYDOC_0")</f>
        <v>#NAME?</v>
      </c>
      <c r="BA38" t="e">
        <f ca="1">_xll.xpGetDataCell(((XPQUERYDOC_0!$A38-3)*64)+(XPQUERYDOC_0!BA$1-0), "XPQUERYDOC_0")</f>
        <v>#NAME?</v>
      </c>
      <c r="BB38" t="e">
        <f ca="1">_xll.xpGetDataCell(((XPQUERYDOC_0!$A38-3)*64)+(XPQUERYDOC_0!BB$1-0), "XPQUERYDOC_0")</f>
        <v>#NAME?</v>
      </c>
      <c r="BC38" t="e">
        <f ca="1">_xll.xpGetDataCell(((XPQUERYDOC_0!$A38-3)*64)+(XPQUERYDOC_0!BC$1-0), "XPQUERYDOC_0")</f>
        <v>#NAME?</v>
      </c>
      <c r="BD38" t="e">
        <f ca="1">_xll.xpGetDataCell(((XPQUERYDOC_0!$A38-3)*64)+(XPQUERYDOC_0!BD$1-0), "XPQUERYDOC_0")</f>
        <v>#NAME?</v>
      </c>
      <c r="BE38" t="e">
        <f ca="1">_xll.xpGetDataCell(((XPQUERYDOC_0!$A38-3)*64)+(XPQUERYDOC_0!BE$1-0), "XPQUERYDOC_0")</f>
        <v>#NAME?</v>
      </c>
      <c r="BF38" t="e">
        <f ca="1">_xll.xpGetDataCell(((XPQUERYDOC_0!$A38-3)*64)+(XPQUERYDOC_0!BF$1-0), "XPQUERYDOC_0")</f>
        <v>#NAME?</v>
      </c>
      <c r="BG38" t="e">
        <f ca="1">_xll.xpGetDataCell(((XPQUERYDOC_0!$A38-3)*64)+(XPQUERYDOC_0!BG$1-0), "XPQUERYDOC_0")</f>
        <v>#NAME?</v>
      </c>
      <c r="BH38" t="e">
        <f ca="1">_xll.xpGetDataCell(((XPQUERYDOC_0!$A38-3)*64)+(XPQUERYDOC_0!BH$1-0), "XPQUERYDOC_0")</f>
        <v>#NAME?</v>
      </c>
      <c r="BI38" t="e">
        <f ca="1">_xll.xpGetDataCell(((XPQUERYDOC_0!$A38-3)*64)+(XPQUERYDOC_0!BI$1-0), "XPQUERYDOC_0")</f>
        <v>#NAME?</v>
      </c>
      <c r="BJ38" t="e">
        <f ca="1">_xll.xpGetDataCell(((XPQUERYDOC_0!$A38-3)*64)+(XPQUERYDOC_0!BJ$1-0), "XPQUERYDOC_0")</f>
        <v>#NAME?</v>
      </c>
      <c r="BK38" t="e">
        <f ca="1">_xll.xpGetDataCell(((XPQUERYDOC_0!$A38-3)*64)+(XPQUERYDOC_0!BK$1-0), "XPQUERYDOC_0")</f>
        <v>#NAME?</v>
      </c>
      <c r="BL38" t="e">
        <f ca="1">_xll.xpGetDataCell(((XPQUERYDOC_0!$A38-3)*64)+(XPQUERYDOC_0!BL$1-0), "XPQUERYDOC_0")</f>
        <v>#NAME?</v>
      </c>
      <c r="BM38" t="e">
        <f ca="1">_xll.xpGetDataCell(((XPQUERYDOC_0!$A38-3)*64)+(XPQUERYDOC_0!BM$1-0), "XPQUERYDOC_0")</f>
        <v>#NAME?</v>
      </c>
    </row>
    <row r="39" spans="1:65">
      <c r="A39" t="e">
        <f ca="1">_xll.xpGetDimLabel(2, 34, "XPQUERYDOC_0")</f>
        <v>#NAME?</v>
      </c>
      <c r="B39" t="e">
        <f ca="1">_xll.xpGetDataCell(((XPQUERYDOC_0!$A39-3)*64)+(XPQUERYDOC_0!B$1-0), "XPQUERYDOC_0")</f>
        <v>#NAME?</v>
      </c>
      <c r="C39" t="e">
        <f ca="1">_xll.xpGetDataCell(((XPQUERYDOC_0!$A39-3)*64)+(XPQUERYDOC_0!C$1-0), "XPQUERYDOC_0")</f>
        <v>#NAME?</v>
      </c>
      <c r="D39" t="e">
        <f ca="1">_xll.xpGetDataCell(((XPQUERYDOC_0!$A39-3)*64)+(XPQUERYDOC_0!D$1-0), "XPQUERYDOC_0")</f>
        <v>#NAME?</v>
      </c>
      <c r="E39" t="e">
        <f ca="1">_xll.xpGetDataCell(((XPQUERYDOC_0!$A39-3)*64)+(XPQUERYDOC_0!E$1-0), "XPQUERYDOC_0")</f>
        <v>#NAME?</v>
      </c>
      <c r="F39" t="e">
        <f ca="1">_xll.xpGetDataCell(((XPQUERYDOC_0!$A39-3)*64)+(XPQUERYDOC_0!F$1-0), "XPQUERYDOC_0")</f>
        <v>#NAME?</v>
      </c>
      <c r="G39" t="e">
        <f ca="1">_xll.xpGetDataCell(((XPQUERYDOC_0!$A39-3)*64)+(XPQUERYDOC_0!G$1-0), "XPQUERYDOC_0")</f>
        <v>#NAME?</v>
      </c>
      <c r="H39" t="e">
        <f ca="1">_xll.xpGetDataCell(((XPQUERYDOC_0!$A39-3)*64)+(XPQUERYDOC_0!H$1-0), "XPQUERYDOC_0")</f>
        <v>#NAME?</v>
      </c>
      <c r="I39" t="e">
        <f ca="1">_xll.xpGetDataCell(((XPQUERYDOC_0!$A39-3)*64)+(XPQUERYDOC_0!I$1-0), "XPQUERYDOC_0")</f>
        <v>#NAME?</v>
      </c>
      <c r="J39" t="e">
        <f ca="1">_xll.xpGetDataCell(((XPQUERYDOC_0!$A39-3)*64)+(XPQUERYDOC_0!J$1-0), "XPQUERYDOC_0")</f>
        <v>#NAME?</v>
      </c>
      <c r="K39" t="e">
        <f ca="1">_xll.xpGetDataCell(((XPQUERYDOC_0!$A39-3)*64)+(XPQUERYDOC_0!K$1-0), "XPQUERYDOC_0")</f>
        <v>#NAME?</v>
      </c>
      <c r="L39" t="e">
        <f ca="1">_xll.xpGetDataCell(((XPQUERYDOC_0!$A39-3)*64)+(XPQUERYDOC_0!L$1-0), "XPQUERYDOC_0")</f>
        <v>#NAME?</v>
      </c>
      <c r="M39" t="e">
        <f ca="1">_xll.xpGetDataCell(((XPQUERYDOC_0!$A39-3)*64)+(XPQUERYDOC_0!M$1-0), "XPQUERYDOC_0")</f>
        <v>#NAME?</v>
      </c>
      <c r="N39" t="e">
        <f ca="1">_xll.xpGetDataCell(((XPQUERYDOC_0!$A39-3)*64)+(XPQUERYDOC_0!N$1-0), "XPQUERYDOC_0")</f>
        <v>#NAME?</v>
      </c>
      <c r="O39" t="e">
        <f ca="1">_xll.xpGetDataCell(((XPQUERYDOC_0!$A39-3)*64)+(XPQUERYDOC_0!O$1-0), "XPQUERYDOC_0")</f>
        <v>#NAME?</v>
      </c>
      <c r="P39" t="e">
        <f ca="1">_xll.xpGetDataCell(((XPQUERYDOC_0!$A39-3)*64)+(XPQUERYDOC_0!P$1-0), "XPQUERYDOC_0")</f>
        <v>#NAME?</v>
      </c>
      <c r="Q39" t="e">
        <f ca="1">_xll.xpGetDataCell(((XPQUERYDOC_0!$A39-3)*64)+(XPQUERYDOC_0!Q$1-0), "XPQUERYDOC_0")</f>
        <v>#NAME?</v>
      </c>
      <c r="R39" t="e">
        <f ca="1">_xll.xpGetDataCell(((XPQUERYDOC_0!$A39-3)*64)+(XPQUERYDOC_0!R$1-0), "XPQUERYDOC_0")</f>
        <v>#NAME?</v>
      </c>
      <c r="S39" t="e">
        <f ca="1">_xll.xpGetDataCell(((XPQUERYDOC_0!$A39-3)*64)+(XPQUERYDOC_0!S$1-0), "XPQUERYDOC_0")</f>
        <v>#NAME?</v>
      </c>
      <c r="T39" t="e">
        <f ca="1">_xll.xpGetDataCell(((XPQUERYDOC_0!$A39-3)*64)+(XPQUERYDOC_0!T$1-0), "XPQUERYDOC_0")</f>
        <v>#NAME?</v>
      </c>
      <c r="U39" t="e">
        <f ca="1">_xll.xpGetDataCell(((XPQUERYDOC_0!$A39-3)*64)+(XPQUERYDOC_0!U$1-0), "XPQUERYDOC_0")</f>
        <v>#NAME?</v>
      </c>
      <c r="V39" t="e">
        <f ca="1">_xll.xpGetDataCell(((XPQUERYDOC_0!$A39-3)*64)+(XPQUERYDOC_0!V$1-0), "XPQUERYDOC_0")</f>
        <v>#NAME?</v>
      </c>
      <c r="W39" t="e">
        <f ca="1">_xll.xpGetDataCell(((XPQUERYDOC_0!$A39-3)*64)+(XPQUERYDOC_0!W$1-0), "XPQUERYDOC_0")</f>
        <v>#NAME?</v>
      </c>
      <c r="X39" t="e">
        <f ca="1">_xll.xpGetDataCell(((XPQUERYDOC_0!$A39-3)*64)+(XPQUERYDOC_0!X$1-0), "XPQUERYDOC_0")</f>
        <v>#NAME?</v>
      </c>
      <c r="Y39" t="e">
        <f ca="1">_xll.xpGetDataCell(((XPQUERYDOC_0!$A39-3)*64)+(XPQUERYDOC_0!Y$1-0), "XPQUERYDOC_0")</f>
        <v>#NAME?</v>
      </c>
      <c r="Z39" t="e">
        <f ca="1">_xll.xpGetDataCell(((XPQUERYDOC_0!$A39-3)*64)+(XPQUERYDOC_0!Z$1-0), "XPQUERYDOC_0")</f>
        <v>#NAME?</v>
      </c>
      <c r="AA39" t="e">
        <f ca="1">_xll.xpGetDataCell(((XPQUERYDOC_0!$A39-3)*64)+(XPQUERYDOC_0!AA$1-0), "XPQUERYDOC_0")</f>
        <v>#NAME?</v>
      </c>
      <c r="AB39" t="e">
        <f ca="1">_xll.xpGetDataCell(((XPQUERYDOC_0!$A39-3)*64)+(XPQUERYDOC_0!AB$1-0), "XPQUERYDOC_0")</f>
        <v>#NAME?</v>
      </c>
      <c r="AC39" t="e">
        <f ca="1">_xll.xpGetDataCell(((XPQUERYDOC_0!$A39-3)*64)+(XPQUERYDOC_0!AC$1-0), "XPQUERYDOC_0")</f>
        <v>#NAME?</v>
      </c>
      <c r="AD39" t="e">
        <f ca="1">_xll.xpGetDataCell(((XPQUERYDOC_0!$A39-3)*64)+(XPQUERYDOC_0!AD$1-0), "XPQUERYDOC_0")</f>
        <v>#NAME?</v>
      </c>
      <c r="AE39" t="e">
        <f ca="1">_xll.xpGetDataCell(((XPQUERYDOC_0!$A39-3)*64)+(XPQUERYDOC_0!AE$1-0), "XPQUERYDOC_0")</f>
        <v>#NAME?</v>
      </c>
      <c r="AF39" t="e">
        <f ca="1">_xll.xpGetDataCell(((XPQUERYDOC_0!$A39-3)*64)+(XPQUERYDOC_0!AF$1-0), "XPQUERYDOC_0")</f>
        <v>#NAME?</v>
      </c>
      <c r="AG39" t="e">
        <f ca="1">_xll.xpGetDataCell(((XPQUERYDOC_0!$A39-3)*64)+(XPQUERYDOC_0!AG$1-0), "XPQUERYDOC_0")</f>
        <v>#NAME?</v>
      </c>
      <c r="AH39" t="e">
        <f ca="1">_xll.xpGetDataCell(((XPQUERYDOC_0!$A39-3)*64)+(XPQUERYDOC_0!AH$1-0), "XPQUERYDOC_0")</f>
        <v>#NAME?</v>
      </c>
      <c r="AI39" t="e">
        <f ca="1">_xll.xpGetDataCell(((XPQUERYDOC_0!$A39-3)*64)+(XPQUERYDOC_0!AI$1-0), "XPQUERYDOC_0")</f>
        <v>#NAME?</v>
      </c>
      <c r="AJ39" t="e">
        <f ca="1">_xll.xpGetDataCell(((XPQUERYDOC_0!$A39-3)*64)+(XPQUERYDOC_0!AJ$1-0), "XPQUERYDOC_0")</f>
        <v>#NAME?</v>
      </c>
      <c r="AK39" t="e">
        <f ca="1">_xll.xpGetDataCell(((XPQUERYDOC_0!$A39-3)*64)+(XPQUERYDOC_0!AK$1-0), "XPQUERYDOC_0")</f>
        <v>#NAME?</v>
      </c>
      <c r="AL39" t="e">
        <f ca="1">_xll.xpGetDataCell(((XPQUERYDOC_0!$A39-3)*64)+(XPQUERYDOC_0!AL$1-0), "XPQUERYDOC_0")</f>
        <v>#NAME?</v>
      </c>
      <c r="AM39" t="e">
        <f ca="1">_xll.xpGetDataCell(((XPQUERYDOC_0!$A39-3)*64)+(XPQUERYDOC_0!AM$1-0), "XPQUERYDOC_0")</f>
        <v>#NAME?</v>
      </c>
      <c r="AN39" t="e">
        <f ca="1">_xll.xpGetDataCell(((XPQUERYDOC_0!$A39-3)*64)+(XPQUERYDOC_0!AN$1-0), "XPQUERYDOC_0")</f>
        <v>#NAME?</v>
      </c>
      <c r="AO39" t="e">
        <f ca="1">_xll.xpGetDataCell(((XPQUERYDOC_0!$A39-3)*64)+(XPQUERYDOC_0!AO$1-0), "XPQUERYDOC_0")</f>
        <v>#NAME?</v>
      </c>
      <c r="AP39" t="e">
        <f ca="1">_xll.xpGetDataCell(((XPQUERYDOC_0!$A39-3)*64)+(XPQUERYDOC_0!AP$1-0), "XPQUERYDOC_0")</f>
        <v>#NAME?</v>
      </c>
      <c r="AQ39" t="e">
        <f ca="1">_xll.xpGetDataCell(((XPQUERYDOC_0!$A39-3)*64)+(XPQUERYDOC_0!AQ$1-0), "XPQUERYDOC_0")</f>
        <v>#NAME?</v>
      </c>
      <c r="AR39" t="e">
        <f ca="1">_xll.xpGetDataCell(((XPQUERYDOC_0!$A39-3)*64)+(XPQUERYDOC_0!AR$1-0), "XPQUERYDOC_0")</f>
        <v>#NAME?</v>
      </c>
      <c r="AS39" t="e">
        <f ca="1">_xll.xpGetDataCell(((XPQUERYDOC_0!$A39-3)*64)+(XPQUERYDOC_0!AS$1-0), "XPQUERYDOC_0")</f>
        <v>#NAME?</v>
      </c>
      <c r="AT39" t="e">
        <f ca="1">_xll.xpGetDataCell(((XPQUERYDOC_0!$A39-3)*64)+(XPQUERYDOC_0!AT$1-0), "XPQUERYDOC_0")</f>
        <v>#NAME?</v>
      </c>
      <c r="AU39" t="e">
        <f ca="1">_xll.xpGetDataCell(((XPQUERYDOC_0!$A39-3)*64)+(XPQUERYDOC_0!AU$1-0), "XPQUERYDOC_0")</f>
        <v>#NAME?</v>
      </c>
      <c r="AV39" t="e">
        <f ca="1">_xll.xpGetDataCell(((XPQUERYDOC_0!$A39-3)*64)+(XPQUERYDOC_0!AV$1-0), "XPQUERYDOC_0")</f>
        <v>#NAME?</v>
      </c>
      <c r="AW39" t="e">
        <f ca="1">_xll.xpGetDataCell(((XPQUERYDOC_0!$A39-3)*64)+(XPQUERYDOC_0!AW$1-0), "XPQUERYDOC_0")</f>
        <v>#NAME?</v>
      </c>
      <c r="AX39" t="e">
        <f ca="1">_xll.xpGetDataCell(((XPQUERYDOC_0!$A39-3)*64)+(XPQUERYDOC_0!AX$1-0), "XPQUERYDOC_0")</f>
        <v>#NAME?</v>
      </c>
      <c r="AY39" t="e">
        <f ca="1">_xll.xpGetDataCell(((XPQUERYDOC_0!$A39-3)*64)+(XPQUERYDOC_0!AY$1-0), "XPQUERYDOC_0")</f>
        <v>#NAME?</v>
      </c>
      <c r="AZ39" t="e">
        <f ca="1">_xll.xpGetDataCell(((XPQUERYDOC_0!$A39-3)*64)+(XPQUERYDOC_0!AZ$1-0), "XPQUERYDOC_0")</f>
        <v>#NAME?</v>
      </c>
      <c r="BA39" t="e">
        <f ca="1">_xll.xpGetDataCell(((XPQUERYDOC_0!$A39-3)*64)+(XPQUERYDOC_0!BA$1-0), "XPQUERYDOC_0")</f>
        <v>#NAME?</v>
      </c>
      <c r="BB39" t="e">
        <f ca="1">_xll.xpGetDataCell(((XPQUERYDOC_0!$A39-3)*64)+(XPQUERYDOC_0!BB$1-0), "XPQUERYDOC_0")</f>
        <v>#NAME?</v>
      </c>
      <c r="BC39" t="e">
        <f ca="1">_xll.xpGetDataCell(((XPQUERYDOC_0!$A39-3)*64)+(XPQUERYDOC_0!BC$1-0), "XPQUERYDOC_0")</f>
        <v>#NAME?</v>
      </c>
      <c r="BD39" t="e">
        <f ca="1">_xll.xpGetDataCell(((XPQUERYDOC_0!$A39-3)*64)+(XPQUERYDOC_0!BD$1-0), "XPQUERYDOC_0")</f>
        <v>#NAME?</v>
      </c>
      <c r="BE39" t="e">
        <f ca="1">_xll.xpGetDataCell(((XPQUERYDOC_0!$A39-3)*64)+(XPQUERYDOC_0!BE$1-0), "XPQUERYDOC_0")</f>
        <v>#NAME?</v>
      </c>
      <c r="BF39" t="e">
        <f ca="1">_xll.xpGetDataCell(((XPQUERYDOC_0!$A39-3)*64)+(XPQUERYDOC_0!BF$1-0), "XPQUERYDOC_0")</f>
        <v>#NAME?</v>
      </c>
      <c r="BG39" t="e">
        <f ca="1">_xll.xpGetDataCell(((XPQUERYDOC_0!$A39-3)*64)+(XPQUERYDOC_0!BG$1-0), "XPQUERYDOC_0")</f>
        <v>#NAME?</v>
      </c>
      <c r="BH39" t="e">
        <f ca="1">_xll.xpGetDataCell(((XPQUERYDOC_0!$A39-3)*64)+(XPQUERYDOC_0!BH$1-0), "XPQUERYDOC_0")</f>
        <v>#NAME?</v>
      </c>
      <c r="BI39" t="e">
        <f ca="1">_xll.xpGetDataCell(((XPQUERYDOC_0!$A39-3)*64)+(XPQUERYDOC_0!BI$1-0), "XPQUERYDOC_0")</f>
        <v>#NAME?</v>
      </c>
      <c r="BJ39" t="e">
        <f ca="1">_xll.xpGetDataCell(((XPQUERYDOC_0!$A39-3)*64)+(XPQUERYDOC_0!BJ$1-0), "XPQUERYDOC_0")</f>
        <v>#NAME?</v>
      </c>
      <c r="BK39" t="e">
        <f ca="1">_xll.xpGetDataCell(((XPQUERYDOC_0!$A39-3)*64)+(XPQUERYDOC_0!BK$1-0), "XPQUERYDOC_0")</f>
        <v>#NAME?</v>
      </c>
      <c r="BL39" t="e">
        <f ca="1">_xll.xpGetDataCell(((XPQUERYDOC_0!$A39-3)*64)+(XPQUERYDOC_0!BL$1-0), "XPQUERYDOC_0")</f>
        <v>#NAME?</v>
      </c>
      <c r="BM39" t="e">
        <f ca="1">_xll.xpGetDataCell(((XPQUERYDOC_0!$A39-3)*64)+(XPQUERYDOC_0!BM$1-0), "XPQUERYDOC_0")</f>
        <v>#NAME?</v>
      </c>
    </row>
    <row r="40" spans="1:65">
      <c r="A40" t="e">
        <f ca="1">_xll.xpGetDimLabel(2, 35, "XPQUERYDOC_0")</f>
        <v>#NAME?</v>
      </c>
      <c r="B40" t="e">
        <f ca="1">_xll.xpGetDataCell(((XPQUERYDOC_0!$A40-3)*64)+(XPQUERYDOC_0!B$1-0), "XPQUERYDOC_0")</f>
        <v>#NAME?</v>
      </c>
      <c r="C40" t="e">
        <f ca="1">_xll.xpGetDataCell(((XPQUERYDOC_0!$A40-3)*64)+(XPQUERYDOC_0!C$1-0), "XPQUERYDOC_0")</f>
        <v>#NAME?</v>
      </c>
      <c r="D40" t="e">
        <f ca="1">_xll.xpGetDataCell(((XPQUERYDOC_0!$A40-3)*64)+(XPQUERYDOC_0!D$1-0), "XPQUERYDOC_0")</f>
        <v>#NAME?</v>
      </c>
      <c r="E40" t="e">
        <f ca="1">_xll.xpGetDataCell(((XPQUERYDOC_0!$A40-3)*64)+(XPQUERYDOC_0!E$1-0), "XPQUERYDOC_0")</f>
        <v>#NAME?</v>
      </c>
      <c r="F40" t="e">
        <f ca="1">_xll.xpGetDataCell(((XPQUERYDOC_0!$A40-3)*64)+(XPQUERYDOC_0!F$1-0), "XPQUERYDOC_0")</f>
        <v>#NAME?</v>
      </c>
      <c r="G40" t="e">
        <f ca="1">_xll.xpGetDataCell(((XPQUERYDOC_0!$A40-3)*64)+(XPQUERYDOC_0!G$1-0), "XPQUERYDOC_0")</f>
        <v>#NAME?</v>
      </c>
      <c r="H40" t="e">
        <f ca="1">_xll.xpGetDataCell(((XPQUERYDOC_0!$A40-3)*64)+(XPQUERYDOC_0!H$1-0), "XPQUERYDOC_0")</f>
        <v>#NAME?</v>
      </c>
      <c r="I40" t="e">
        <f ca="1">_xll.xpGetDataCell(((XPQUERYDOC_0!$A40-3)*64)+(XPQUERYDOC_0!I$1-0), "XPQUERYDOC_0")</f>
        <v>#NAME?</v>
      </c>
      <c r="J40" t="e">
        <f ca="1">_xll.xpGetDataCell(((XPQUERYDOC_0!$A40-3)*64)+(XPQUERYDOC_0!J$1-0), "XPQUERYDOC_0")</f>
        <v>#NAME?</v>
      </c>
      <c r="K40" t="e">
        <f ca="1">_xll.xpGetDataCell(((XPQUERYDOC_0!$A40-3)*64)+(XPQUERYDOC_0!K$1-0), "XPQUERYDOC_0")</f>
        <v>#NAME?</v>
      </c>
      <c r="L40" t="e">
        <f ca="1">_xll.xpGetDataCell(((XPQUERYDOC_0!$A40-3)*64)+(XPQUERYDOC_0!L$1-0), "XPQUERYDOC_0")</f>
        <v>#NAME?</v>
      </c>
      <c r="M40" t="e">
        <f ca="1">_xll.xpGetDataCell(((XPQUERYDOC_0!$A40-3)*64)+(XPQUERYDOC_0!M$1-0), "XPQUERYDOC_0")</f>
        <v>#NAME?</v>
      </c>
      <c r="N40" t="e">
        <f ca="1">_xll.xpGetDataCell(((XPQUERYDOC_0!$A40-3)*64)+(XPQUERYDOC_0!N$1-0), "XPQUERYDOC_0")</f>
        <v>#NAME?</v>
      </c>
      <c r="O40" t="e">
        <f ca="1">_xll.xpGetDataCell(((XPQUERYDOC_0!$A40-3)*64)+(XPQUERYDOC_0!O$1-0), "XPQUERYDOC_0")</f>
        <v>#NAME?</v>
      </c>
      <c r="P40" t="e">
        <f ca="1">_xll.xpGetDataCell(((XPQUERYDOC_0!$A40-3)*64)+(XPQUERYDOC_0!P$1-0), "XPQUERYDOC_0")</f>
        <v>#NAME?</v>
      </c>
      <c r="Q40" t="e">
        <f ca="1">_xll.xpGetDataCell(((XPQUERYDOC_0!$A40-3)*64)+(XPQUERYDOC_0!Q$1-0), "XPQUERYDOC_0")</f>
        <v>#NAME?</v>
      </c>
      <c r="R40" t="e">
        <f ca="1">_xll.xpGetDataCell(((XPQUERYDOC_0!$A40-3)*64)+(XPQUERYDOC_0!R$1-0), "XPQUERYDOC_0")</f>
        <v>#NAME?</v>
      </c>
      <c r="S40" t="e">
        <f ca="1">_xll.xpGetDataCell(((XPQUERYDOC_0!$A40-3)*64)+(XPQUERYDOC_0!S$1-0), "XPQUERYDOC_0")</f>
        <v>#NAME?</v>
      </c>
      <c r="T40" t="e">
        <f ca="1">_xll.xpGetDataCell(((XPQUERYDOC_0!$A40-3)*64)+(XPQUERYDOC_0!T$1-0), "XPQUERYDOC_0")</f>
        <v>#NAME?</v>
      </c>
      <c r="U40" t="e">
        <f ca="1">_xll.xpGetDataCell(((XPQUERYDOC_0!$A40-3)*64)+(XPQUERYDOC_0!U$1-0), "XPQUERYDOC_0")</f>
        <v>#NAME?</v>
      </c>
      <c r="V40" t="e">
        <f ca="1">_xll.xpGetDataCell(((XPQUERYDOC_0!$A40-3)*64)+(XPQUERYDOC_0!V$1-0), "XPQUERYDOC_0")</f>
        <v>#NAME?</v>
      </c>
      <c r="W40" t="e">
        <f ca="1">_xll.xpGetDataCell(((XPQUERYDOC_0!$A40-3)*64)+(XPQUERYDOC_0!W$1-0), "XPQUERYDOC_0")</f>
        <v>#NAME?</v>
      </c>
      <c r="X40" t="e">
        <f ca="1">_xll.xpGetDataCell(((XPQUERYDOC_0!$A40-3)*64)+(XPQUERYDOC_0!X$1-0), "XPQUERYDOC_0")</f>
        <v>#NAME?</v>
      </c>
      <c r="Y40" t="e">
        <f ca="1">_xll.xpGetDataCell(((XPQUERYDOC_0!$A40-3)*64)+(XPQUERYDOC_0!Y$1-0), "XPQUERYDOC_0")</f>
        <v>#NAME?</v>
      </c>
      <c r="Z40" t="e">
        <f ca="1">_xll.xpGetDataCell(((XPQUERYDOC_0!$A40-3)*64)+(XPQUERYDOC_0!Z$1-0), "XPQUERYDOC_0")</f>
        <v>#NAME?</v>
      </c>
      <c r="AA40" t="e">
        <f ca="1">_xll.xpGetDataCell(((XPQUERYDOC_0!$A40-3)*64)+(XPQUERYDOC_0!AA$1-0), "XPQUERYDOC_0")</f>
        <v>#NAME?</v>
      </c>
      <c r="AB40" t="e">
        <f ca="1">_xll.xpGetDataCell(((XPQUERYDOC_0!$A40-3)*64)+(XPQUERYDOC_0!AB$1-0), "XPQUERYDOC_0")</f>
        <v>#NAME?</v>
      </c>
      <c r="AC40" t="e">
        <f ca="1">_xll.xpGetDataCell(((XPQUERYDOC_0!$A40-3)*64)+(XPQUERYDOC_0!AC$1-0), "XPQUERYDOC_0")</f>
        <v>#NAME?</v>
      </c>
      <c r="AD40" t="e">
        <f ca="1">_xll.xpGetDataCell(((XPQUERYDOC_0!$A40-3)*64)+(XPQUERYDOC_0!AD$1-0), "XPQUERYDOC_0")</f>
        <v>#NAME?</v>
      </c>
      <c r="AE40" t="e">
        <f ca="1">_xll.xpGetDataCell(((XPQUERYDOC_0!$A40-3)*64)+(XPQUERYDOC_0!AE$1-0), "XPQUERYDOC_0")</f>
        <v>#NAME?</v>
      </c>
      <c r="AF40" t="e">
        <f ca="1">_xll.xpGetDataCell(((XPQUERYDOC_0!$A40-3)*64)+(XPQUERYDOC_0!AF$1-0), "XPQUERYDOC_0")</f>
        <v>#NAME?</v>
      </c>
      <c r="AG40" t="e">
        <f ca="1">_xll.xpGetDataCell(((XPQUERYDOC_0!$A40-3)*64)+(XPQUERYDOC_0!AG$1-0), "XPQUERYDOC_0")</f>
        <v>#NAME?</v>
      </c>
      <c r="AH40" t="e">
        <f ca="1">_xll.xpGetDataCell(((XPQUERYDOC_0!$A40-3)*64)+(XPQUERYDOC_0!AH$1-0), "XPQUERYDOC_0")</f>
        <v>#NAME?</v>
      </c>
      <c r="AI40" t="e">
        <f ca="1">_xll.xpGetDataCell(((XPQUERYDOC_0!$A40-3)*64)+(XPQUERYDOC_0!AI$1-0), "XPQUERYDOC_0")</f>
        <v>#NAME?</v>
      </c>
      <c r="AJ40" t="e">
        <f ca="1">_xll.xpGetDataCell(((XPQUERYDOC_0!$A40-3)*64)+(XPQUERYDOC_0!AJ$1-0), "XPQUERYDOC_0")</f>
        <v>#NAME?</v>
      </c>
      <c r="AK40" t="e">
        <f ca="1">_xll.xpGetDataCell(((XPQUERYDOC_0!$A40-3)*64)+(XPQUERYDOC_0!AK$1-0), "XPQUERYDOC_0")</f>
        <v>#NAME?</v>
      </c>
      <c r="AL40" t="e">
        <f ca="1">_xll.xpGetDataCell(((XPQUERYDOC_0!$A40-3)*64)+(XPQUERYDOC_0!AL$1-0), "XPQUERYDOC_0")</f>
        <v>#NAME?</v>
      </c>
      <c r="AM40" t="e">
        <f ca="1">_xll.xpGetDataCell(((XPQUERYDOC_0!$A40-3)*64)+(XPQUERYDOC_0!AM$1-0), "XPQUERYDOC_0")</f>
        <v>#NAME?</v>
      </c>
      <c r="AN40" t="e">
        <f ca="1">_xll.xpGetDataCell(((XPQUERYDOC_0!$A40-3)*64)+(XPQUERYDOC_0!AN$1-0), "XPQUERYDOC_0")</f>
        <v>#NAME?</v>
      </c>
      <c r="AO40" t="e">
        <f ca="1">_xll.xpGetDataCell(((XPQUERYDOC_0!$A40-3)*64)+(XPQUERYDOC_0!AO$1-0), "XPQUERYDOC_0")</f>
        <v>#NAME?</v>
      </c>
      <c r="AP40" t="e">
        <f ca="1">_xll.xpGetDataCell(((XPQUERYDOC_0!$A40-3)*64)+(XPQUERYDOC_0!AP$1-0), "XPQUERYDOC_0")</f>
        <v>#NAME?</v>
      </c>
      <c r="AQ40" t="e">
        <f ca="1">_xll.xpGetDataCell(((XPQUERYDOC_0!$A40-3)*64)+(XPQUERYDOC_0!AQ$1-0), "XPQUERYDOC_0")</f>
        <v>#NAME?</v>
      </c>
      <c r="AR40" t="e">
        <f ca="1">_xll.xpGetDataCell(((XPQUERYDOC_0!$A40-3)*64)+(XPQUERYDOC_0!AR$1-0), "XPQUERYDOC_0")</f>
        <v>#NAME?</v>
      </c>
      <c r="AS40" t="e">
        <f ca="1">_xll.xpGetDataCell(((XPQUERYDOC_0!$A40-3)*64)+(XPQUERYDOC_0!AS$1-0), "XPQUERYDOC_0")</f>
        <v>#NAME?</v>
      </c>
      <c r="AT40" t="e">
        <f ca="1">_xll.xpGetDataCell(((XPQUERYDOC_0!$A40-3)*64)+(XPQUERYDOC_0!AT$1-0), "XPQUERYDOC_0")</f>
        <v>#NAME?</v>
      </c>
      <c r="AU40" t="e">
        <f ca="1">_xll.xpGetDataCell(((XPQUERYDOC_0!$A40-3)*64)+(XPQUERYDOC_0!AU$1-0), "XPQUERYDOC_0")</f>
        <v>#NAME?</v>
      </c>
      <c r="AV40" t="e">
        <f ca="1">_xll.xpGetDataCell(((XPQUERYDOC_0!$A40-3)*64)+(XPQUERYDOC_0!AV$1-0), "XPQUERYDOC_0")</f>
        <v>#NAME?</v>
      </c>
      <c r="AW40" t="e">
        <f ca="1">_xll.xpGetDataCell(((XPQUERYDOC_0!$A40-3)*64)+(XPQUERYDOC_0!AW$1-0), "XPQUERYDOC_0")</f>
        <v>#NAME?</v>
      </c>
      <c r="AX40" t="e">
        <f ca="1">_xll.xpGetDataCell(((XPQUERYDOC_0!$A40-3)*64)+(XPQUERYDOC_0!AX$1-0), "XPQUERYDOC_0")</f>
        <v>#NAME?</v>
      </c>
      <c r="AY40" t="e">
        <f ca="1">_xll.xpGetDataCell(((XPQUERYDOC_0!$A40-3)*64)+(XPQUERYDOC_0!AY$1-0), "XPQUERYDOC_0")</f>
        <v>#NAME?</v>
      </c>
      <c r="AZ40" t="e">
        <f ca="1">_xll.xpGetDataCell(((XPQUERYDOC_0!$A40-3)*64)+(XPQUERYDOC_0!AZ$1-0), "XPQUERYDOC_0")</f>
        <v>#NAME?</v>
      </c>
      <c r="BA40" t="e">
        <f ca="1">_xll.xpGetDataCell(((XPQUERYDOC_0!$A40-3)*64)+(XPQUERYDOC_0!BA$1-0), "XPQUERYDOC_0")</f>
        <v>#NAME?</v>
      </c>
      <c r="BB40" t="e">
        <f ca="1">_xll.xpGetDataCell(((XPQUERYDOC_0!$A40-3)*64)+(XPQUERYDOC_0!BB$1-0), "XPQUERYDOC_0")</f>
        <v>#NAME?</v>
      </c>
      <c r="BC40" t="e">
        <f ca="1">_xll.xpGetDataCell(((XPQUERYDOC_0!$A40-3)*64)+(XPQUERYDOC_0!BC$1-0), "XPQUERYDOC_0")</f>
        <v>#NAME?</v>
      </c>
      <c r="BD40" t="e">
        <f ca="1">_xll.xpGetDataCell(((XPQUERYDOC_0!$A40-3)*64)+(XPQUERYDOC_0!BD$1-0), "XPQUERYDOC_0")</f>
        <v>#NAME?</v>
      </c>
      <c r="BE40" t="e">
        <f ca="1">_xll.xpGetDataCell(((XPQUERYDOC_0!$A40-3)*64)+(XPQUERYDOC_0!BE$1-0), "XPQUERYDOC_0")</f>
        <v>#NAME?</v>
      </c>
      <c r="BF40" t="e">
        <f ca="1">_xll.xpGetDataCell(((XPQUERYDOC_0!$A40-3)*64)+(XPQUERYDOC_0!BF$1-0), "XPQUERYDOC_0")</f>
        <v>#NAME?</v>
      </c>
      <c r="BG40" t="e">
        <f ca="1">_xll.xpGetDataCell(((XPQUERYDOC_0!$A40-3)*64)+(XPQUERYDOC_0!BG$1-0), "XPQUERYDOC_0")</f>
        <v>#NAME?</v>
      </c>
      <c r="BH40" t="e">
        <f ca="1">_xll.xpGetDataCell(((XPQUERYDOC_0!$A40-3)*64)+(XPQUERYDOC_0!BH$1-0), "XPQUERYDOC_0")</f>
        <v>#NAME?</v>
      </c>
      <c r="BI40" t="e">
        <f ca="1">_xll.xpGetDataCell(((XPQUERYDOC_0!$A40-3)*64)+(XPQUERYDOC_0!BI$1-0), "XPQUERYDOC_0")</f>
        <v>#NAME?</v>
      </c>
      <c r="BJ40" t="e">
        <f ca="1">_xll.xpGetDataCell(((XPQUERYDOC_0!$A40-3)*64)+(XPQUERYDOC_0!BJ$1-0), "XPQUERYDOC_0")</f>
        <v>#NAME?</v>
      </c>
      <c r="BK40" t="e">
        <f ca="1">_xll.xpGetDataCell(((XPQUERYDOC_0!$A40-3)*64)+(XPQUERYDOC_0!BK$1-0), "XPQUERYDOC_0")</f>
        <v>#NAME?</v>
      </c>
      <c r="BL40" t="e">
        <f ca="1">_xll.xpGetDataCell(((XPQUERYDOC_0!$A40-3)*64)+(XPQUERYDOC_0!BL$1-0), "XPQUERYDOC_0")</f>
        <v>#NAME?</v>
      </c>
      <c r="BM40" t="e">
        <f ca="1">_xll.xpGetDataCell(((XPQUERYDOC_0!$A40-3)*64)+(XPQUERYDOC_0!BM$1-0), "XPQUERYDOC_0")</f>
        <v>#NAME?</v>
      </c>
    </row>
    <row r="41" spans="1:65">
      <c r="A41" t="e">
        <f ca="1">_xll.xpGetDimLabel(2, 36, "XPQUERYDOC_0")</f>
        <v>#NAME?</v>
      </c>
      <c r="B41" t="e">
        <f ca="1">_xll.xpGetDataCell(((XPQUERYDOC_0!$A41-3)*64)+(XPQUERYDOC_0!B$1-0), "XPQUERYDOC_0")</f>
        <v>#NAME?</v>
      </c>
      <c r="C41" t="e">
        <f ca="1">_xll.xpGetDataCell(((XPQUERYDOC_0!$A41-3)*64)+(XPQUERYDOC_0!C$1-0), "XPQUERYDOC_0")</f>
        <v>#NAME?</v>
      </c>
      <c r="D41" t="e">
        <f ca="1">_xll.xpGetDataCell(((XPQUERYDOC_0!$A41-3)*64)+(XPQUERYDOC_0!D$1-0), "XPQUERYDOC_0")</f>
        <v>#NAME?</v>
      </c>
      <c r="E41" t="e">
        <f ca="1">_xll.xpGetDataCell(((XPQUERYDOC_0!$A41-3)*64)+(XPQUERYDOC_0!E$1-0), "XPQUERYDOC_0")</f>
        <v>#NAME?</v>
      </c>
      <c r="F41" t="e">
        <f ca="1">_xll.xpGetDataCell(((XPQUERYDOC_0!$A41-3)*64)+(XPQUERYDOC_0!F$1-0), "XPQUERYDOC_0")</f>
        <v>#NAME?</v>
      </c>
      <c r="G41" t="e">
        <f ca="1">_xll.xpGetDataCell(((XPQUERYDOC_0!$A41-3)*64)+(XPQUERYDOC_0!G$1-0), "XPQUERYDOC_0")</f>
        <v>#NAME?</v>
      </c>
      <c r="H41" t="e">
        <f ca="1">_xll.xpGetDataCell(((XPQUERYDOC_0!$A41-3)*64)+(XPQUERYDOC_0!H$1-0), "XPQUERYDOC_0")</f>
        <v>#NAME?</v>
      </c>
      <c r="I41" t="e">
        <f ca="1">_xll.xpGetDataCell(((XPQUERYDOC_0!$A41-3)*64)+(XPQUERYDOC_0!I$1-0), "XPQUERYDOC_0")</f>
        <v>#NAME?</v>
      </c>
      <c r="J41" t="e">
        <f ca="1">_xll.xpGetDataCell(((XPQUERYDOC_0!$A41-3)*64)+(XPQUERYDOC_0!J$1-0), "XPQUERYDOC_0")</f>
        <v>#NAME?</v>
      </c>
      <c r="K41" t="e">
        <f ca="1">_xll.xpGetDataCell(((XPQUERYDOC_0!$A41-3)*64)+(XPQUERYDOC_0!K$1-0), "XPQUERYDOC_0")</f>
        <v>#NAME?</v>
      </c>
      <c r="L41" t="e">
        <f ca="1">_xll.xpGetDataCell(((XPQUERYDOC_0!$A41-3)*64)+(XPQUERYDOC_0!L$1-0), "XPQUERYDOC_0")</f>
        <v>#NAME?</v>
      </c>
      <c r="M41" t="e">
        <f ca="1">_xll.xpGetDataCell(((XPQUERYDOC_0!$A41-3)*64)+(XPQUERYDOC_0!M$1-0), "XPQUERYDOC_0")</f>
        <v>#NAME?</v>
      </c>
      <c r="N41" t="e">
        <f ca="1">_xll.xpGetDataCell(((XPQUERYDOC_0!$A41-3)*64)+(XPQUERYDOC_0!N$1-0), "XPQUERYDOC_0")</f>
        <v>#NAME?</v>
      </c>
      <c r="O41" t="e">
        <f ca="1">_xll.xpGetDataCell(((XPQUERYDOC_0!$A41-3)*64)+(XPQUERYDOC_0!O$1-0), "XPQUERYDOC_0")</f>
        <v>#NAME?</v>
      </c>
      <c r="P41" t="e">
        <f ca="1">_xll.xpGetDataCell(((XPQUERYDOC_0!$A41-3)*64)+(XPQUERYDOC_0!P$1-0), "XPQUERYDOC_0")</f>
        <v>#NAME?</v>
      </c>
      <c r="Q41" t="e">
        <f ca="1">_xll.xpGetDataCell(((XPQUERYDOC_0!$A41-3)*64)+(XPQUERYDOC_0!Q$1-0), "XPQUERYDOC_0")</f>
        <v>#NAME?</v>
      </c>
      <c r="R41" t="e">
        <f ca="1">_xll.xpGetDataCell(((XPQUERYDOC_0!$A41-3)*64)+(XPQUERYDOC_0!R$1-0), "XPQUERYDOC_0")</f>
        <v>#NAME?</v>
      </c>
      <c r="S41" t="e">
        <f ca="1">_xll.xpGetDataCell(((XPQUERYDOC_0!$A41-3)*64)+(XPQUERYDOC_0!S$1-0), "XPQUERYDOC_0")</f>
        <v>#NAME?</v>
      </c>
      <c r="T41" t="e">
        <f ca="1">_xll.xpGetDataCell(((XPQUERYDOC_0!$A41-3)*64)+(XPQUERYDOC_0!T$1-0), "XPQUERYDOC_0")</f>
        <v>#NAME?</v>
      </c>
      <c r="U41" t="e">
        <f ca="1">_xll.xpGetDataCell(((XPQUERYDOC_0!$A41-3)*64)+(XPQUERYDOC_0!U$1-0), "XPQUERYDOC_0")</f>
        <v>#NAME?</v>
      </c>
      <c r="V41" t="e">
        <f ca="1">_xll.xpGetDataCell(((XPQUERYDOC_0!$A41-3)*64)+(XPQUERYDOC_0!V$1-0), "XPQUERYDOC_0")</f>
        <v>#NAME?</v>
      </c>
      <c r="W41" t="e">
        <f ca="1">_xll.xpGetDataCell(((XPQUERYDOC_0!$A41-3)*64)+(XPQUERYDOC_0!W$1-0), "XPQUERYDOC_0")</f>
        <v>#NAME?</v>
      </c>
      <c r="X41" t="e">
        <f ca="1">_xll.xpGetDataCell(((XPQUERYDOC_0!$A41-3)*64)+(XPQUERYDOC_0!X$1-0), "XPQUERYDOC_0")</f>
        <v>#NAME?</v>
      </c>
      <c r="Y41" t="e">
        <f ca="1">_xll.xpGetDataCell(((XPQUERYDOC_0!$A41-3)*64)+(XPQUERYDOC_0!Y$1-0), "XPQUERYDOC_0")</f>
        <v>#NAME?</v>
      </c>
      <c r="Z41" t="e">
        <f ca="1">_xll.xpGetDataCell(((XPQUERYDOC_0!$A41-3)*64)+(XPQUERYDOC_0!Z$1-0), "XPQUERYDOC_0")</f>
        <v>#NAME?</v>
      </c>
      <c r="AA41" t="e">
        <f ca="1">_xll.xpGetDataCell(((XPQUERYDOC_0!$A41-3)*64)+(XPQUERYDOC_0!AA$1-0), "XPQUERYDOC_0")</f>
        <v>#NAME?</v>
      </c>
      <c r="AB41" t="e">
        <f ca="1">_xll.xpGetDataCell(((XPQUERYDOC_0!$A41-3)*64)+(XPQUERYDOC_0!AB$1-0), "XPQUERYDOC_0")</f>
        <v>#NAME?</v>
      </c>
      <c r="AC41" t="e">
        <f ca="1">_xll.xpGetDataCell(((XPQUERYDOC_0!$A41-3)*64)+(XPQUERYDOC_0!AC$1-0), "XPQUERYDOC_0")</f>
        <v>#NAME?</v>
      </c>
      <c r="AD41" t="e">
        <f ca="1">_xll.xpGetDataCell(((XPQUERYDOC_0!$A41-3)*64)+(XPQUERYDOC_0!AD$1-0), "XPQUERYDOC_0")</f>
        <v>#NAME?</v>
      </c>
      <c r="AE41" t="e">
        <f ca="1">_xll.xpGetDataCell(((XPQUERYDOC_0!$A41-3)*64)+(XPQUERYDOC_0!AE$1-0), "XPQUERYDOC_0")</f>
        <v>#NAME?</v>
      </c>
      <c r="AF41" t="e">
        <f ca="1">_xll.xpGetDataCell(((XPQUERYDOC_0!$A41-3)*64)+(XPQUERYDOC_0!AF$1-0), "XPQUERYDOC_0")</f>
        <v>#NAME?</v>
      </c>
      <c r="AG41" t="e">
        <f ca="1">_xll.xpGetDataCell(((XPQUERYDOC_0!$A41-3)*64)+(XPQUERYDOC_0!AG$1-0), "XPQUERYDOC_0")</f>
        <v>#NAME?</v>
      </c>
      <c r="AH41" t="e">
        <f ca="1">_xll.xpGetDataCell(((XPQUERYDOC_0!$A41-3)*64)+(XPQUERYDOC_0!AH$1-0), "XPQUERYDOC_0")</f>
        <v>#NAME?</v>
      </c>
      <c r="AI41" t="e">
        <f ca="1">_xll.xpGetDataCell(((XPQUERYDOC_0!$A41-3)*64)+(XPQUERYDOC_0!AI$1-0), "XPQUERYDOC_0")</f>
        <v>#NAME?</v>
      </c>
      <c r="AJ41" t="e">
        <f ca="1">_xll.xpGetDataCell(((XPQUERYDOC_0!$A41-3)*64)+(XPQUERYDOC_0!AJ$1-0), "XPQUERYDOC_0")</f>
        <v>#NAME?</v>
      </c>
      <c r="AK41" t="e">
        <f ca="1">_xll.xpGetDataCell(((XPQUERYDOC_0!$A41-3)*64)+(XPQUERYDOC_0!AK$1-0), "XPQUERYDOC_0")</f>
        <v>#NAME?</v>
      </c>
      <c r="AL41" t="e">
        <f ca="1">_xll.xpGetDataCell(((XPQUERYDOC_0!$A41-3)*64)+(XPQUERYDOC_0!AL$1-0), "XPQUERYDOC_0")</f>
        <v>#NAME?</v>
      </c>
      <c r="AM41" t="e">
        <f ca="1">_xll.xpGetDataCell(((XPQUERYDOC_0!$A41-3)*64)+(XPQUERYDOC_0!AM$1-0), "XPQUERYDOC_0")</f>
        <v>#NAME?</v>
      </c>
      <c r="AN41" t="e">
        <f ca="1">_xll.xpGetDataCell(((XPQUERYDOC_0!$A41-3)*64)+(XPQUERYDOC_0!AN$1-0), "XPQUERYDOC_0")</f>
        <v>#NAME?</v>
      </c>
      <c r="AO41" t="e">
        <f ca="1">_xll.xpGetDataCell(((XPQUERYDOC_0!$A41-3)*64)+(XPQUERYDOC_0!AO$1-0), "XPQUERYDOC_0")</f>
        <v>#NAME?</v>
      </c>
      <c r="AP41" t="e">
        <f ca="1">_xll.xpGetDataCell(((XPQUERYDOC_0!$A41-3)*64)+(XPQUERYDOC_0!AP$1-0), "XPQUERYDOC_0")</f>
        <v>#NAME?</v>
      </c>
      <c r="AQ41" t="e">
        <f ca="1">_xll.xpGetDataCell(((XPQUERYDOC_0!$A41-3)*64)+(XPQUERYDOC_0!AQ$1-0), "XPQUERYDOC_0")</f>
        <v>#NAME?</v>
      </c>
      <c r="AR41" t="e">
        <f ca="1">_xll.xpGetDataCell(((XPQUERYDOC_0!$A41-3)*64)+(XPQUERYDOC_0!AR$1-0), "XPQUERYDOC_0")</f>
        <v>#NAME?</v>
      </c>
      <c r="AS41" t="e">
        <f ca="1">_xll.xpGetDataCell(((XPQUERYDOC_0!$A41-3)*64)+(XPQUERYDOC_0!AS$1-0), "XPQUERYDOC_0")</f>
        <v>#NAME?</v>
      </c>
      <c r="AT41" t="e">
        <f ca="1">_xll.xpGetDataCell(((XPQUERYDOC_0!$A41-3)*64)+(XPQUERYDOC_0!AT$1-0), "XPQUERYDOC_0")</f>
        <v>#NAME?</v>
      </c>
      <c r="AU41" t="e">
        <f ca="1">_xll.xpGetDataCell(((XPQUERYDOC_0!$A41-3)*64)+(XPQUERYDOC_0!AU$1-0), "XPQUERYDOC_0")</f>
        <v>#NAME?</v>
      </c>
      <c r="AV41" t="e">
        <f ca="1">_xll.xpGetDataCell(((XPQUERYDOC_0!$A41-3)*64)+(XPQUERYDOC_0!AV$1-0), "XPQUERYDOC_0")</f>
        <v>#NAME?</v>
      </c>
      <c r="AW41" t="e">
        <f ca="1">_xll.xpGetDataCell(((XPQUERYDOC_0!$A41-3)*64)+(XPQUERYDOC_0!AW$1-0), "XPQUERYDOC_0")</f>
        <v>#NAME?</v>
      </c>
      <c r="AX41" t="e">
        <f ca="1">_xll.xpGetDataCell(((XPQUERYDOC_0!$A41-3)*64)+(XPQUERYDOC_0!AX$1-0), "XPQUERYDOC_0")</f>
        <v>#NAME?</v>
      </c>
      <c r="AY41" t="e">
        <f ca="1">_xll.xpGetDataCell(((XPQUERYDOC_0!$A41-3)*64)+(XPQUERYDOC_0!AY$1-0), "XPQUERYDOC_0")</f>
        <v>#NAME?</v>
      </c>
      <c r="AZ41" t="e">
        <f ca="1">_xll.xpGetDataCell(((XPQUERYDOC_0!$A41-3)*64)+(XPQUERYDOC_0!AZ$1-0), "XPQUERYDOC_0")</f>
        <v>#NAME?</v>
      </c>
      <c r="BA41" t="e">
        <f ca="1">_xll.xpGetDataCell(((XPQUERYDOC_0!$A41-3)*64)+(XPQUERYDOC_0!BA$1-0), "XPQUERYDOC_0")</f>
        <v>#NAME?</v>
      </c>
      <c r="BB41" t="e">
        <f ca="1">_xll.xpGetDataCell(((XPQUERYDOC_0!$A41-3)*64)+(XPQUERYDOC_0!BB$1-0), "XPQUERYDOC_0")</f>
        <v>#NAME?</v>
      </c>
      <c r="BC41" t="e">
        <f ca="1">_xll.xpGetDataCell(((XPQUERYDOC_0!$A41-3)*64)+(XPQUERYDOC_0!BC$1-0), "XPQUERYDOC_0")</f>
        <v>#NAME?</v>
      </c>
      <c r="BD41" t="e">
        <f ca="1">_xll.xpGetDataCell(((XPQUERYDOC_0!$A41-3)*64)+(XPQUERYDOC_0!BD$1-0), "XPQUERYDOC_0")</f>
        <v>#NAME?</v>
      </c>
      <c r="BE41" t="e">
        <f ca="1">_xll.xpGetDataCell(((XPQUERYDOC_0!$A41-3)*64)+(XPQUERYDOC_0!BE$1-0), "XPQUERYDOC_0")</f>
        <v>#NAME?</v>
      </c>
      <c r="BF41" t="e">
        <f ca="1">_xll.xpGetDataCell(((XPQUERYDOC_0!$A41-3)*64)+(XPQUERYDOC_0!BF$1-0), "XPQUERYDOC_0")</f>
        <v>#NAME?</v>
      </c>
      <c r="BG41" t="e">
        <f ca="1">_xll.xpGetDataCell(((XPQUERYDOC_0!$A41-3)*64)+(XPQUERYDOC_0!BG$1-0), "XPQUERYDOC_0")</f>
        <v>#NAME?</v>
      </c>
      <c r="BH41" t="e">
        <f ca="1">_xll.xpGetDataCell(((XPQUERYDOC_0!$A41-3)*64)+(XPQUERYDOC_0!BH$1-0), "XPQUERYDOC_0")</f>
        <v>#NAME?</v>
      </c>
      <c r="BI41" t="e">
        <f ca="1">_xll.xpGetDataCell(((XPQUERYDOC_0!$A41-3)*64)+(XPQUERYDOC_0!BI$1-0), "XPQUERYDOC_0")</f>
        <v>#NAME?</v>
      </c>
      <c r="BJ41" t="e">
        <f ca="1">_xll.xpGetDataCell(((XPQUERYDOC_0!$A41-3)*64)+(XPQUERYDOC_0!BJ$1-0), "XPQUERYDOC_0")</f>
        <v>#NAME?</v>
      </c>
      <c r="BK41" t="e">
        <f ca="1">_xll.xpGetDataCell(((XPQUERYDOC_0!$A41-3)*64)+(XPQUERYDOC_0!BK$1-0), "XPQUERYDOC_0")</f>
        <v>#NAME?</v>
      </c>
      <c r="BL41" t="e">
        <f ca="1">_xll.xpGetDataCell(((XPQUERYDOC_0!$A41-3)*64)+(XPQUERYDOC_0!BL$1-0), "XPQUERYDOC_0")</f>
        <v>#NAME?</v>
      </c>
      <c r="BM41" t="e">
        <f ca="1">_xll.xpGetDataCell(((XPQUERYDOC_0!$A41-3)*64)+(XPQUERYDOC_0!BM$1-0), "XPQUERYDOC_0")</f>
        <v>#NAME?</v>
      </c>
    </row>
    <row r="42" spans="1:65">
      <c r="A42" t="e">
        <f ca="1">_xll.xpGetDimLabel(2, 37, "XPQUERYDOC_0")</f>
        <v>#NAME?</v>
      </c>
      <c r="B42" t="e">
        <f ca="1">_xll.xpGetDataCell(((XPQUERYDOC_0!$A42-3)*64)+(XPQUERYDOC_0!B$1-0), "XPQUERYDOC_0")</f>
        <v>#NAME?</v>
      </c>
      <c r="C42" t="e">
        <f ca="1">_xll.xpGetDataCell(((XPQUERYDOC_0!$A42-3)*64)+(XPQUERYDOC_0!C$1-0), "XPQUERYDOC_0")</f>
        <v>#NAME?</v>
      </c>
      <c r="D42" t="e">
        <f ca="1">_xll.xpGetDataCell(((XPQUERYDOC_0!$A42-3)*64)+(XPQUERYDOC_0!D$1-0), "XPQUERYDOC_0")</f>
        <v>#NAME?</v>
      </c>
      <c r="E42" t="e">
        <f ca="1">_xll.xpGetDataCell(((XPQUERYDOC_0!$A42-3)*64)+(XPQUERYDOC_0!E$1-0), "XPQUERYDOC_0")</f>
        <v>#NAME?</v>
      </c>
      <c r="F42" t="e">
        <f ca="1">_xll.xpGetDataCell(((XPQUERYDOC_0!$A42-3)*64)+(XPQUERYDOC_0!F$1-0), "XPQUERYDOC_0")</f>
        <v>#NAME?</v>
      </c>
      <c r="G42" t="e">
        <f ca="1">_xll.xpGetDataCell(((XPQUERYDOC_0!$A42-3)*64)+(XPQUERYDOC_0!G$1-0), "XPQUERYDOC_0")</f>
        <v>#NAME?</v>
      </c>
      <c r="H42" t="e">
        <f ca="1">_xll.xpGetDataCell(((XPQUERYDOC_0!$A42-3)*64)+(XPQUERYDOC_0!H$1-0), "XPQUERYDOC_0")</f>
        <v>#NAME?</v>
      </c>
      <c r="I42" t="e">
        <f ca="1">_xll.xpGetDataCell(((XPQUERYDOC_0!$A42-3)*64)+(XPQUERYDOC_0!I$1-0), "XPQUERYDOC_0")</f>
        <v>#NAME?</v>
      </c>
      <c r="J42" t="e">
        <f ca="1">_xll.xpGetDataCell(((XPQUERYDOC_0!$A42-3)*64)+(XPQUERYDOC_0!J$1-0), "XPQUERYDOC_0")</f>
        <v>#NAME?</v>
      </c>
      <c r="K42" t="e">
        <f ca="1">_xll.xpGetDataCell(((XPQUERYDOC_0!$A42-3)*64)+(XPQUERYDOC_0!K$1-0), "XPQUERYDOC_0")</f>
        <v>#NAME?</v>
      </c>
      <c r="L42" t="e">
        <f ca="1">_xll.xpGetDataCell(((XPQUERYDOC_0!$A42-3)*64)+(XPQUERYDOC_0!L$1-0), "XPQUERYDOC_0")</f>
        <v>#NAME?</v>
      </c>
      <c r="M42" t="e">
        <f ca="1">_xll.xpGetDataCell(((XPQUERYDOC_0!$A42-3)*64)+(XPQUERYDOC_0!M$1-0), "XPQUERYDOC_0")</f>
        <v>#NAME?</v>
      </c>
      <c r="N42" t="e">
        <f ca="1">_xll.xpGetDataCell(((XPQUERYDOC_0!$A42-3)*64)+(XPQUERYDOC_0!N$1-0), "XPQUERYDOC_0")</f>
        <v>#NAME?</v>
      </c>
      <c r="O42" t="e">
        <f ca="1">_xll.xpGetDataCell(((XPQUERYDOC_0!$A42-3)*64)+(XPQUERYDOC_0!O$1-0), "XPQUERYDOC_0")</f>
        <v>#NAME?</v>
      </c>
      <c r="P42" t="e">
        <f ca="1">_xll.xpGetDataCell(((XPQUERYDOC_0!$A42-3)*64)+(XPQUERYDOC_0!P$1-0), "XPQUERYDOC_0")</f>
        <v>#NAME?</v>
      </c>
      <c r="Q42" t="e">
        <f ca="1">_xll.xpGetDataCell(((XPQUERYDOC_0!$A42-3)*64)+(XPQUERYDOC_0!Q$1-0), "XPQUERYDOC_0")</f>
        <v>#NAME?</v>
      </c>
      <c r="R42" t="e">
        <f ca="1">_xll.xpGetDataCell(((XPQUERYDOC_0!$A42-3)*64)+(XPQUERYDOC_0!R$1-0), "XPQUERYDOC_0")</f>
        <v>#NAME?</v>
      </c>
      <c r="S42" t="e">
        <f ca="1">_xll.xpGetDataCell(((XPQUERYDOC_0!$A42-3)*64)+(XPQUERYDOC_0!S$1-0), "XPQUERYDOC_0")</f>
        <v>#NAME?</v>
      </c>
      <c r="T42" t="e">
        <f ca="1">_xll.xpGetDataCell(((XPQUERYDOC_0!$A42-3)*64)+(XPQUERYDOC_0!T$1-0), "XPQUERYDOC_0")</f>
        <v>#NAME?</v>
      </c>
      <c r="U42" t="e">
        <f ca="1">_xll.xpGetDataCell(((XPQUERYDOC_0!$A42-3)*64)+(XPQUERYDOC_0!U$1-0), "XPQUERYDOC_0")</f>
        <v>#NAME?</v>
      </c>
      <c r="V42" t="e">
        <f ca="1">_xll.xpGetDataCell(((XPQUERYDOC_0!$A42-3)*64)+(XPQUERYDOC_0!V$1-0), "XPQUERYDOC_0")</f>
        <v>#NAME?</v>
      </c>
      <c r="W42" t="e">
        <f ca="1">_xll.xpGetDataCell(((XPQUERYDOC_0!$A42-3)*64)+(XPQUERYDOC_0!W$1-0), "XPQUERYDOC_0")</f>
        <v>#NAME?</v>
      </c>
      <c r="X42" t="e">
        <f ca="1">_xll.xpGetDataCell(((XPQUERYDOC_0!$A42-3)*64)+(XPQUERYDOC_0!X$1-0), "XPQUERYDOC_0")</f>
        <v>#NAME?</v>
      </c>
      <c r="Y42" t="e">
        <f ca="1">_xll.xpGetDataCell(((XPQUERYDOC_0!$A42-3)*64)+(XPQUERYDOC_0!Y$1-0), "XPQUERYDOC_0")</f>
        <v>#NAME?</v>
      </c>
      <c r="Z42" t="e">
        <f ca="1">_xll.xpGetDataCell(((XPQUERYDOC_0!$A42-3)*64)+(XPQUERYDOC_0!Z$1-0), "XPQUERYDOC_0")</f>
        <v>#NAME?</v>
      </c>
      <c r="AA42" t="e">
        <f ca="1">_xll.xpGetDataCell(((XPQUERYDOC_0!$A42-3)*64)+(XPQUERYDOC_0!AA$1-0), "XPQUERYDOC_0")</f>
        <v>#NAME?</v>
      </c>
      <c r="AB42" t="e">
        <f ca="1">_xll.xpGetDataCell(((XPQUERYDOC_0!$A42-3)*64)+(XPQUERYDOC_0!AB$1-0), "XPQUERYDOC_0")</f>
        <v>#NAME?</v>
      </c>
      <c r="AC42" t="e">
        <f ca="1">_xll.xpGetDataCell(((XPQUERYDOC_0!$A42-3)*64)+(XPQUERYDOC_0!AC$1-0), "XPQUERYDOC_0")</f>
        <v>#NAME?</v>
      </c>
      <c r="AD42" t="e">
        <f ca="1">_xll.xpGetDataCell(((XPQUERYDOC_0!$A42-3)*64)+(XPQUERYDOC_0!AD$1-0), "XPQUERYDOC_0")</f>
        <v>#NAME?</v>
      </c>
      <c r="AE42" t="e">
        <f ca="1">_xll.xpGetDataCell(((XPQUERYDOC_0!$A42-3)*64)+(XPQUERYDOC_0!AE$1-0), "XPQUERYDOC_0")</f>
        <v>#NAME?</v>
      </c>
      <c r="AF42" t="e">
        <f ca="1">_xll.xpGetDataCell(((XPQUERYDOC_0!$A42-3)*64)+(XPQUERYDOC_0!AF$1-0), "XPQUERYDOC_0")</f>
        <v>#NAME?</v>
      </c>
      <c r="AG42" t="e">
        <f ca="1">_xll.xpGetDataCell(((XPQUERYDOC_0!$A42-3)*64)+(XPQUERYDOC_0!AG$1-0), "XPQUERYDOC_0")</f>
        <v>#NAME?</v>
      </c>
      <c r="AH42" t="e">
        <f ca="1">_xll.xpGetDataCell(((XPQUERYDOC_0!$A42-3)*64)+(XPQUERYDOC_0!AH$1-0), "XPQUERYDOC_0")</f>
        <v>#NAME?</v>
      </c>
      <c r="AI42" t="e">
        <f ca="1">_xll.xpGetDataCell(((XPQUERYDOC_0!$A42-3)*64)+(XPQUERYDOC_0!AI$1-0), "XPQUERYDOC_0")</f>
        <v>#NAME?</v>
      </c>
      <c r="AJ42" t="e">
        <f ca="1">_xll.xpGetDataCell(((XPQUERYDOC_0!$A42-3)*64)+(XPQUERYDOC_0!AJ$1-0), "XPQUERYDOC_0")</f>
        <v>#NAME?</v>
      </c>
      <c r="AK42" t="e">
        <f ca="1">_xll.xpGetDataCell(((XPQUERYDOC_0!$A42-3)*64)+(XPQUERYDOC_0!AK$1-0), "XPQUERYDOC_0")</f>
        <v>#NAME?</v>
      </c>
      <c r="AL42" t="e">
        <f ca="1">_xll.xpGetDataCell(((XPQUERYDOC_0!$A42-3)*64)+(XPQUERYDOC_0!AL$1-0), "XPQUERYDOC_0")</f>
        <v>#NAME?</v>
      </c>
      <c r="AM42" t="e">
        <f ca="1">_xll.xpGetDataCell(((XPQUERYDOC_0!$A42-3)*64)+(XPQUERYDOC_0!AM$1-0), "XPQUERYDOC_0")</f>
        <v>#NAME?</v>
      </c>
      <c r="AN42" t="e">
        <f ca="1">_xll.xpGetDataCell(((XPQUERYDOC_0!$A42-3)*64)+(XPQUERYDOC_0!AN$1-0), "XPQUERYDOC_0")</f>
        <v>#NAME?</v>
      </c>
      <c r="AO42" t="e">
        <f ca="1">_xll.xpGetDataCell(((XPQUERYDOC_0!$A42-3)*64)+(XPQUERYDOC_0!AO$1-0), "XPQUERYDOC_0")</f>
        <v>#NAME?</v>
      </c>
      <c r="AP42" t="e">
        <f ca="1">_xll.xpGetDataCell(((XPQUERYDOC_0!$A42-3)*64)+(XPQUERYDOC_0!AP$1-0), "XPQUERYDOC_0")</f>
        <v>#NAME?</v>
      </c>
      <c r="AQ42" t="e">
        <f ca="1">_xll.xpGetDataCell(((XPQUERYDOC_0!$A42-3)*64)+(XPQUERYDOC_0!AQ$1-0), "XPQUERYDOC_0")</f>
        <v>#NAME?</v>
      </c>
      <c r="AR42" t="e">
        <f ca="1">_xll.xpGetDataCell(((XPQUERYDOC_0!$A42-3)*64)+(XPQUERYDOC_0!AR$1-0), "XPQUERYDOC_0")</f>
        <v>#NAME?</v>
      </c>
      <c r="AS42" t="e">
        <f ca="1">_xll.xpGetDataCell(((XPQUERYDOC_0!$A42-3)*64)+(XPQUERYDOC_0!AS$1-0), "XPQUERYDOC_0")</f>
        <v>#NAME?</v>
      </c>
      <c r="AT42" t="e">
        <f ca="1">_xll.xpGetDataCell(((XPQUERYDOC_0!$A42-3)*64)+(XPQUERYDOC_0!AT$1-0), "XPQUERYDOC_0")</f>
        <v>#NAME?</v>
      </c>
      <c r="AU42" t="e">
        <f ca="1">_xll.xpGetDataCell(((XPQUERYDOC_0!$A42-3)*64)+(XPQUERYDOC_0!AU$1-0), "XPQUERYDOC_0")</f>
        <v>#NAME?</v>
      </c>
      <c r="AV42" t="e">
        <f ca="1">_xll.xpGetDataCell(((XPQUERYDOC_0!$A42-3)*64)+(XPQUERYDOC_0!AV$1-0), "XPQUERYDOC_0")</f>
        <v>#NAME?</v>
      </c>
      <c r="AW42" t="e">
        <f ca="1">_xll.xpGetDataCell(((XPQUERYDOC_0!$A42-3)*64)+(XPQUERYDOC_0!AW$1-0), "XPQUERYDOC_0")</f>
        <v>#NAME?</v>
      </c>
      <c r="AX42" t="e">
        <f ca="1">_xll.xpGetDataCell(((XPQUERYDOC_0!$A42-3)*64)+(XPQUERYDOC_0!AX$1-0), "XPQUERYDOC_0")</f>
        <v>#NAME?</v>
      </c>
      <c r="AY42" t="e">
        <f ca="1">_xll.xpGetDataCell(((XPQUERYDOC_0!$A42-3)*64)+(XPQUERYDOC_0!AY$1-0), "XPQUERYDOC_0")</f>
        <v>#NAME?</v>
      </c>
      <c r="AZ42" t="e">
        <f ca="1">_xll.xpGetDataCell(((XPQUERYDOC_0!$A42-3)*64)+(XPQUERYDOC_0!AZ$1-0), "XPQUERYDOC_0")</f>
        <v>#NAME?</v>
      </c>
      <c r="BA42" t="e">
        <f ca="1">_xll.xpGetDataCell(((XPQUERYDOC_0!$A42-3)*64)+(XPQUERYDOC_0!BA$1-0), "XPQUERYDOC_0")</f>
        <v>#NAME?</v>
      </c>
      <c r="BB42" t="e">
        <f ca="1">_xll.xpGetDataCell(((XPQUERYDOC_0!$A42-3)*64)+(XPQUERYDOC_0!BB$1-0), "XPQUERYDOC_0")</f>
        <v>#NAME?</v>
      </c>
      <c r="BC42" t="e">
        <f ca="1">_xll.xpGetDataCell(((XPQUERYDOC_0!$A42-3)*64)+(XPQUERYDOC_0!BC$1-0), "XPQUERYDOC_0")</f>
        <v>#NAME?</v>
      </c>
      <c r="BD42" t="e">
        <f ca="1">_xll.xpGetDataCell(((XPQUERYDOC_0!$A42-3)*64)+(XPQUERYDOC_0!BD$1-0), "XPQUERYDOC_0")</f>
        <v>#NAME?</v>
      </c>
      <c r="BE42" t="e">
        <f ca="1">_xll.xpGetDataCell(((XPQUERYDOC_0!$A42-3)*64)+(XPQUERYDOC_0!BE$1-0), "XPQUERYDOC_0")</f>
        <v>#NAME?</v>
      </c>
      <c r="BF42" t="e">
        <f ca="1">_xll.xpGetDataCell(((XPQUERYDOC_0!$A42-3)*64)+(XPQUERYDOC_0!BF$1-0), "XPQUERYDOC_0")</f>
        <v>#NAME?</v>
      </c>
      <c r="BG42" t="e">
        <f ca="1">_xll.xpGetDataCell(((XPQUERYDOC_0!$A42-3)*64)+(XPQUERYDOC_0!BG$1-0), "XPQUERYDOC_0")</f>
        <v>#NAME?</v>
      </c>
      <c r="BH42" t="e">
        <f ca="1">_xll.xpGetDataCell(((XPQUERYDOC_0!$A42-3)*64)+(XPQUERYDOC_0!BH$1-0), "XPQUERYDOC_0")</f>
        <v>#NAME?</v>
      </c>
      <c r="BI42" t="e">
        <f ca="1">_xll.xpGetDataCell(((XPQUERYDOC_0!$A42-3)*64)+(XPQUERYDOC_0!BI$1-0), "XPQUERYDOC_0")</f>
        <v>#NAME?</v>
      </c>
      <c r="BJ42" t="e">
        <f ca="1">_xll.xpGetDataCell(((XPQUERYDOC_0!$A42-3)*64)+(XPQUERYDOC_0!BJ$1-0), "XPQUERYDOC_0")</f>
        <v>#NAME?</v>
      </c>
      <c r="BK42" t="e">
        <f ca="1">_xll.xpGetDataCell(((XPQUERYDOC_0!$A42-3)*64)+(XPQUERYDOC_0!BK$1-0), "XPQUERYDOC_0")</f>
        <v>#NAME?</v>
      </c>
      <c r="BL42" t="e">
        <f ca="1">_xll.xpGetDataCell(((XPQUERYDOC_0!$A42-3)*64)+(XPQUERYDOC_0!BL$1-0), "XPQUERYDOC_0")</f>
        <v>#NAME?</v>
      </c>
      <c r="BM42" t="e">
        <f ca="1">_xll.xpGetDataCell(((XPQUERYDOC_0!$A42-3)*64)+(XPQUERYDOC_0!BM$1-0), "XPQUERYDOC_0")</f>
        <v>#NAME?</v>
      </c>
    </row>
    <row r="43" spans="1:65">
      <c r="A43" t="e">
        <f ca="1">_xll.xpGetDimLabel(2, 38, "XPQUERYDOC_0")</f>
        <v>#NAME?</v>
      </c>
      <c r="B43" t="e">
        <f ca="1">_xll.xpGetDataCell(((XPQUERYDOC_0!$A43-3)*64)+(XPQUERYDOC_0!B$1-0), "XPQUERYDOC_0")</f>
        <v>#NAME?</v>
      </c>
      <c r="C43" t="e">
        <f ca="1">_xll.xpGetDataCell(((XPQUERYDOC_0!$A43-3)*64)+(XPQUERYDOC_0!C$1-0), "XPQUERYDOC_0")</f>
        <v>#NAME?</v>
      </c>
      <c r="D43" t="e">
        <f ca="1">_xll.xpGetDataCell(((XPQUERYDOC_0!$A43-3)*64)+(XPQUERYDOC_0!D$1-0), "XPQUERYDOC_0")</f>
        <v>#NAME?</v>
      </c>
      <c r="E43" t="e">
        <f ca="1">_xll.xpGetDataCell(((XPQUERYDOC_0!$A43-3)*64)+(XPQUERYDOC_0!E$1-0), "XPQUERYDOC_0")</f>
        <v>#NAME?</v>
      </c>
      <c r="F43" t="e">
        <f ca="1">_xll.xpGetDataCell(((XPQUERYDOC_0!$A43-3)*64)+(XPQUERYDOC_0!F$1-0), "XPQUERYDOC_0")</f>
        <v>#NAME?</v>
      </c>
      <c r="G43" t="e">
        <f ca="1">_xll.xpGetDataCell(((XPQUERYDOC_0!$A43-3)*64)+(XPQUERYDOC_0!G$1-0), "XPQUERYDOC_0")</f>
        <v>#NAME?</v>
      </c>
      <c r="H43" t="e">
        <f ca="1">_xll.xpGetDataCell(((XPQUERYDOC_0!$A43-3)*64)+(XPQUERYDOC_0!H$1-0), "XPQUERYDOC_0")</f>
        <v>#NAME?</v>
      </c>
      <c r="I43" t="e">
        <f ca="1">_xll.xpGetDataCell(((XPQUERYDOC_0!$A43-3)*64)+(XPQUERYDOC_0!I$1-0), "XPQUERYDOC_0")</f>
        <v>#NAME?</v>
      </c>
      <c r="J43" t="e">
        <f ca="1">_xll.xpGetDataCell(((XPQUERYDOC_0!$A43-3)*64)+(XPQUERYDOC_0!J$1-0), "XPQUERYDOC_0")</f>
        <v>#NAME?</v>
      </c>
      <c r="K43" t="e">
        <f ca="1">_xll.xpGetDataCell(((XPQUERYDOC_0!$A43-3)*64)+(XPQUERYDOC_0!K$1-0), "XPQUERYDOC_0")</f>
        <v>#NAME?</v>
      </c>
      <c r="L43" t="e">
        <f ca="1">_xll.xpGetDataCell(((XPQUERYDOC_0!$A43-3)*64)+(XPQUERYDOC_0!L$1-0), "XPQUERYDOC_0")</f>
        <v>#NAME?</v>
      </c>
      <c r="M43" t="e">
        <f ca="1">_xll.xpGetDataCell(((XPQUERYDOC_0!$A43-3)*64)+(XPQUERYDOC_0!M$1-0), "XPQUERYDOC_0")</f>
        <v>#NAME?</v>
      </c>
      <c r="N43" t="e">
        <f ca="1">_xll.xpGetDataCell(((XPQUERYDOC_0!$A43-3)*64)+(XPQUERYDOC_0!N$1-0), "XPQUERYDOC_0")</f>
        <v>#NAME?</v>
      </c>
      <c r="O43" t="e">
        <f ca="1">_xll.xpGetDataCell(((XPQUERYDOC_0!$A43-3)*64)+(XPQUERYDOC_0!O$1-0), "XPQUERYDOC_0")</f>
        <v>#NAME?</v>
      </c>
      <c r="P43" t="e">
        <f ca="1">_xll.xpGetDataCell(((XPQUERYDOC_0!$A43-3)*64)+(XPQUERYDOC_0!P$1-0), "XPQUERYDOC_0")</f>
        <v>#NAME?</v>
      </c>
      <c r="Q43" t="e">
        <f ca="1">_xll.xpGetDataCell(((XPQUERYDOC_0!$A43-3)*64)+(XPQUERYDOC_0!Q$1-0), "XPQUERYDOC_0")</f>
        <v>#NAME?</v>
      </c>
      <c r="R43" t="e">
        <f ca="1">_xll.xpGetDataCell(((XPQUERYDOC_0!$A43-3)*64)+(XPQUERYDOC_0!R$1-0), "XPQUERYDOC_0")</f>
        <v>#NAME?</v>
      </c>
      <c r="S43" t="e">
        <f ca="1">_xll.xpGetDataCell(((XPQUERYDOC_0!$A43-3)*64)+(XPQUERYDOC_0!S$1-0), "XPQUERYDOC_0")</f>
        <v>#NAME?</v>
      </c>
      <c r="T43" t="e">
        <f ca="1">_xll.xpGetDataCell(((XPQUERYDOC_0!$A43-3)*64)+(XPQUERYDOC_0!T$1-0), "XPQUERYDOC_0")</f>
        <v>#NAME?</v>
      </c>
      <c r="U43" t="e">
        <f ca="1">_xll.xpGetDataCell(((XPQUERYDOC_0!$A43-3)*64)+(XPQUERYDOC_0!U$1-0), "XPQUERYDOC_0")</f>
        <v>#NAME?</v>
      </c>
      <c r="V43" t="e">
        <f ca="1">_xll.xpGetDataCell(((XPQUERYDOC_0!$A43-3)*64)+(XPQUERYDOC_0!V$1-0), "XPQUERYDOC_0")</f>
        <v>#NAME?</v>
      </c>
      <c r="W43" t="e">
        <f ca="1">_xll.xpGetDataCell(((XPQUERYDOC_0!$A43-3)*64)+(XPQUERYDOC_0!W$1-0), "XPQUERYDOC_0")</f>
        <v>#NAME?</v>
      </c>
      <c r="X43" t="e">
        <f ca="1">_xll.xpGetDataCell(((XPQUERYDOC_0!$A43-3)*64)+(XPQUERYDOC_0!X$1-0), "XPQUERYDOC_0")</f>
        <v>#NAME?</v>
      </c>
      <c r="Y43" t="e">
        <f ca="1">_xll.xpGetDataCell(((XPQUERYDOC_0!$A43-3)*64)+(XPQUERYDOC_0!Y$1-0), "XPQUERYDOC_0")</f>
        <v>#NAME?</v>
      </c>
      <c r="Z43" t="e">
        <f ca="1">_xll.xpGetDataCell(((XPQUERYDOC_0!$A43-3)*64)+(XPQUERYDOC_0!Z$1-0), "XPQUERYDOC_0")</f>
        <v>#NAME?</v>
      </c>
      <c r="AA43" t="e">
        <f ca="1">_xll.xpGetDataCell(((XPQUERYDOC_0!$A43-3)*64)+(XPQUERYDOC_0!AA$1-0), "XPQUERYDOC_0")</f>
        <v>#NAME?</v>
      </c>
      <c r="AB43" t="e">
        <f ca="1">_xll.xpGetDataCell(((XPQUERYDOC_0!$A43-3)*64)+(XPQUERYDOC_0!AB$1-0), "XPQUERYDOC_0")</f>
        <v>#NAME?</v>
      </c>
      <c r="AC43" t="e">
        <f ca="1">_xll.xpGetDataCell(((XPQUERYDOC_0!$A43-3)*64)+(XPQUERYDOC_0!AC$1-0), "XPQUERYDOC_0")</f>
        <v>#NAME?</v>
      </c>
      <c r="AD43" t="e">
        <f ca="1">_xll.xpGetDataCell(((XPQUERYDOC_0!$A43-3)*64)+(XPQUERYDOC_0!AD$1-0), "XPQUERYDOC_0")</f>
        <v>#NAME?</v>
      </c>
      <c r="AE43" t="e">
        <f ca="1">_xll.xpGetDataCell(((XPQUERYDOC_0!$A43-3)*64)+(XPQUERYDOC_0!AE$1-0), "XPQUERYDOC_0")</f>
        <v>#NAME?</v>
      </c>
      <c r="AF43" t="e">
        <f ca="1">_xll.xpGetDataCell(((XPQUERYDOC_0!$A43-3)*64)+(XPQUERYDOC_0!AF$1-0), "XPQUERYDOC_0")</f>
        <v>#NAME?</v>
      </c>
      <c r="AG43" t="e">
        <f ca="1">_xll.xpGetDataCell(((XPQUERYDOC_0!$A43-3)*64)+(XPQUERYDOC_0!AG$1-0), "XPQUERYDOC_0")</f>
        <v>#NAME?</v>
      </c>
      <c r="AH43" t="e">
        <f ca="1">_xll.xpGetDataCell(((XPQUERYDOC_0!$A43-3)*64)+(XPQUERYDOC_0!AH$1-0), "XPQUERYDOC_0")</f>
        <v>#NAME?</v>
      </c>
      <c r="AI43" t="e">
        <f ca="1">_xll.xpGetDataCell(((XPQUERYDOC_0!$A43-3)*64)+(XPQUERYDOC_0!AI$1-0), "XPQUERYDOC_0")</f>
        <v>#NAME?</v>
      </c>
      <c r="AJ43" t="e">
        <f ca="1">_xll.xpGetDataCell(((XPQUERYDOC_0!$A43-3)*64)+(XPQUERYDOC_0!AJ$1-0), "XPQUERYDOC_0")</f>
        <v>#NAME?</v>
      </c>
      <c r="AK43" t="e">
        <f ca="1">_xll.xpGetDataCell(((XPQUERYDOC_0!$A43-3)*64)+(XPQUERYDOC_0!AK$1-0), "XPQUERYDOC_0")</f>
        <v>#NAME?</v>
      </c>
      <c r="AL43" t="e">
        <f ca="1">_xll.xpGetDataCell(((XPQUERYDOC_0!$A43-3)*64)+(XPQUERYDOC_0!AL$1-0), "XPQUERYDOC_0")</f>
        <v>#NAME?</v>
      </c>
      <c r="AM43" t="e">
        <f ca="1">_xll.xpGetDataCell(((XPQUERYDOC_0!$A43-3)*64)+(XPQUERYDOC_0!AM$1-0), "XPQUERYDOC_0")</f>
        <v>#NAME?</v>
      </c>
      <c r="AN43" t="e">
        <f ca="1">_xll.xpGetDataCell(((XPQUERYDOC_0!$A43-3)*64)+(XPQUERYDOC_0!AN$1-0), "XPQUERYDOC_0")</f>
        <v>#NAME?</v>
      </c>
      <c r="AO43" t="e">
        <f ca="1">_xll.xpGetDataCell(((XPQUERYDOC_0!$A43-3)*64)+(XPQUERYDOC_0!AO$1-0), "XPQUERYDOC_0")</f>
        <v>#NAME?</v>
      </c>
      <c r="AP43" t="e">
        <f ca="1">_xll.xpGetDataCell(((XPQUERYDOC_0!$A43-3)*64)+(XPQUERYDOC_0!AP$1-0), "XPQUERYDOC_0")</f>
        <v>#NAME?</v>
      </c>
      <c r="AQ43" t="e">
        <f ca="1">_xll.xpGetDataCell(((XPQUERYDOC_0!$A43-3)*64)+(XPQUERYDOC_0!AQ$1-0), "XPQUERYDOC_0")</f>
        <v>#NAME?</v>
      </c>
      <c r="AR43" t="e">
        <f ca="1">_xll.xpGetDataCell(((XPQUERYDOC_0!$A43-3)*64)+(XPQUERYDOC_0!AR$1-0), "XPQUERYDOC_0")</f>
        <v>#NAME?</v>
      </c>
      <c r="AS43" t="e">
        <f ca="1">_xll.xpGetDataCell(((XPQUERYDOC_0!$A43-3)*64)+(XPQUERYDOC_0!AS$1-0), "XPQUERYDOC_0")</f>
        <v>#NAME?</v>
      </c>
      <c r="AT43" t="e">
        <f ca="1">_xll.xpGetDataCell(((XPQUERYDOC_0!$A43-3)*64)+(XPQUERYDOC_0!AT$1-0), "XPQUERYDOC_0")</f>
        <v>#NAME?</v>
      </c>
      <c r="AU43" t="e">
        <f ca="1">_xll.xpGetDataCell(((XPQUERYDOC_0!$A43-3)*64)+(XPQUERYDOC_0!AU$1-0), "XPQUERYDOC_0")</f>
        <v>#NAME?</v>
      </c>
      <c r="AV43" t="e">
        <f ca="1">_xll.xpGetDataCell(((XPQUERYDOC_0!$A43-3)*64)+(XPQUERYDOC_0!AV$1-0), "XPQUERYDOC_0")</f>
        <v>#NAME?</v>
      </c>
      <c r="AW43" t="e">
        <f ca="1">_xll.xpGetDataCell(((XPQUERYDOC_0!$A43-3)*64)+(XPQUERYDOC_0!AW$1-0), "XPQUERYDOC_0")</f>
        <v>#NAME?</v>
      </c>
      <c r="AX43" t="e">
        <f ca="1">_xll.xpGetDataCell(((XPQUERYDOC_0!$A43-3)*64)+(XPQUERYDOC_0!AX$1-0), "XPQUERYDOC_0")</f>
        <v>#NAME?</v>
      </c>
      <c r="AY43" t="e">
        <f ca="1">_xll.xpGetDataCell(((XPQUERYDOC_0!$A43-3)*64)+(XPQUERYDOC_0!AY$1-0), "XPQUERYDOC_0")</f>
        <v>#NAME?</v>
      </c>
      <c r="AZ43" t="e">
        <f ca="1">_xll.xpGetDataCell(((XPQUERYDOC_0!$A43-3)*64)+(XPQUERYDOC_0!AZ$1-0), "XPQUERYDOC_0")</f>
        <v>#NAME?</v>
      </c>
      <c r="BA43" t="e">
        <f ca="1">_xll.xpGetDataCell(((XPQUERYDOC_0!$A43-3)*64)+(XPQUERYDOC_0!BA$1-0), "XPQUERYDOC_0")</f>
        <v>#NAME?</v>
      </c>
      <c r="BB43" t="e">
        <f ca="1">_xll.xpGetDataCell(((XPQUERYDOC_0!$A43-3)*64)+(XPQUERYDOC_0!BB$1-0), "XPQUERYDOC_0")</f>
        <v>#NAME?</v>
      </c>
      <c r="BC43" t="e">
        <f ca="1">_xll.xpGetDataCell(((XPQUERYDOC_0!$A43-3)*64)+(XPQUERYDOC_0!BC$1-0), "XPQUERYDOC_0")</f>
        <v>#NAME?</v>
      </c>
      <c r="BD43" t="e">
        <f ca="1">_xll.xpGetDataCell(((XPQUERYDOC_0!$A43-3)*64)+(XPQUERYDOC_0!BD$1-0), "XPQUERYDOC_0")</f>
        <v>#NAME?</v>
      </c>
      <c r="BE43" t="e">
        <f ca="1">_xll.xpGetDataCell(((XPQUERYDOC_0!$A43-3)*64)+(XPQUERYDOC_0!BE$1-0), "XPQUERYDOC_0")</f>
        <v>#NAME?</v>
      </c>
      <c r="BF43" t="e">
        <f ca="1">_xll.xpGetDataCell(((XPQUERYDOC_0!$A43-3)*64)+(XPQUERYDOC_0!BF$1-0), "XPQUERYDOC_0")</f>
        <v>#NAME?</v>
      </c>
      <c r="BG43" t="e">
        <f ca="1">_xll.xpGetDataCell(((XPQUERYDOC_0!$A43-3)*64)+(XPQUERYDOC_0!BG$1-0), "XPQUERYDOC_0")</f>
        <v>#NAME?</v>
      </c>
      <c r="BH43" t="e">
        <f ca="1">_xll.xpGetDataCell(((XPQUERYDOC_0!$A43-3)*64)+(XPQUERYDOC_0!BH$1-0), "XPQUERYDOC_0")</f>
        <v>#NAME?</v>
      </c>
      <c r="BI43" t="e">
        <f ca="1">_xll.xpGetDataCell(((XPQUERYDOC_0!$A43-3)*64)+(XPQUERYDOC_0!BI$1-0), "XPQUERYDOC_0")</f>
        <v>#NAME?</v>
      </c>
      <c r="BJ43" t="e">
        <f ca="1">_xll.xpGetDataCell(((XPQUERYDOC_0!$A43-3)*64)+(XPQUERYDOC_0!BJ$1-0), "XPQUERYDOC_0")</f>
        <v>#NAME?</v>
      </c>
      <c r="BK43" t="e">
        <f ca="1">_xll.xpGetDataCell(((XPQUERYDOC_0!$A43-3)*64)+(XPQUERYDOC_0!BK$1-0), "XPQUERYDOC_0")</f>
        <v>#NAME?</v>
      </c>
      <c r="BL43" t="e">
        <f ca="1">_xll.xpGetDataCell(((XPQUERYDOC_0!$A43-3)*64)+(XPQUERYDOC_0!BL$1-0), "XPQUERYDOC_0")</f>
        <v>#NAME?</v>
      </c>
      <c r="BM43" t="e">
        <f ca="1">_xll.xpGetDataCell(((XPQUERYDOC_0!$A43-3)*64)+(XPQUERYDOC_0!BM$1-0), "XPQUERYDOC_0")</f>
        <v>#NAME?</v>
      </c>
    </row>
    <row r="44" spans="1:65">
      <c r="A44" t="e">
        <f ca="1">_xll.xpGetDimLabel(2, 39, "XPQUERYDOC_0")</f>
        <v>#NAME?</v>
      </c>
      <c r="B44" t="e">
        <f ca="1">_xll.xpGetDataCell(((XPQUERYDOC_0!$A44-3)*64)+(XPQUERYDOC_0!B$1-0), "XPQUERYDOC_0")</f>
        <v>#NAME?</v>
      </c>
      <c r="C44" t="e">
        <f ca="1">_xll.xpGetDataCell(((XPQUERYDOC_0!$A44-3)*64)+(XPQUERYDOC_0!C$1-0), "XPQUERYDOC_0")</f>
        <v>#NAME?</v>
      </c>
      <c r="D44" t="e">
        <f ca="1">_xll.xpGetDataCell(((XPQUERYDOC_0!$A44-3)*64)+(XPQUERYDOC_0!D$1-0), "XPQUERYDOC_0")</f>
        <v>#NAME?</v>
      </c>
      <c r="E44" t="e">
        <f ca="1">_xll.xpGetDataCell(((XPQUERYDOC_0!$A44-3)*64)+(XPQUERYDOC_0!E$1-0), "XPQUERYDOC_0")</f>
        <v>#NAME?</v>
      </c>
      <c r="F44" t="e">
        <f ca="1">_xll.xpGetDataCell(((XPQUERYDOC_0!$A44-3)*64)+(XPQUERYDOC_0!F$1-0), "XPQUERYDOC_0")</f>
        <v>#NAME?</v>
      </c>
      <c r="G44" t="e">
        <f ca="1">_xll.xpGetDataCell(((XPQUERYDOC_0!$A44-3)*64)+(XPQUERYDOC_0!G$1-0), "XPQUERYDOC_0")</f>
        <v>#NAME?</v>
      </c>
      <c r="H44" t="e">
        <f ca="1">_xll.xpGetDataCell(((XPQUERYDOC_0!$A44-3)*64)+(XPQUERYDOC_0!H$1-0), "XPQUERYDOC_0")</f>
        <v>#NAME?</v>
      </c>
      <c r="I44" t="e">
        <f ca="1">_xll.xpGetDataCell(((XPQUERYDOC_0!$A44-3)*64)+(XPQUERYDOC_0!I$1-0), "XPQUERYDOC_0")</f>
        <v>#NAME?</v>
      </c>
      <c r="J44" t="e">
        <f ca="1">_xll.xpGetDataCell(((XPQUERYDOC_0!$A44-3)*64)+(XPQUERYDOC_0!J$1-0), "XPQUERYDOC_0")</f>
        <v>#NAME?</v>
      </c>
      <c r="K44" t="e">
        <f ca="1">_xll.xpGetDataCell(((XPQUERYDOC_0!$A44-3)*64)+(XPQUERYDOC_0!K$1-0), "XPQUERYDOC_0")</f>
        <v>#NAME?</v>
      </c>
      <c r="L44" t="e">
        <f ca="1">_xll.xpGetDataCell(((XPQUERYDOC_0!$A44-3)*64)+(XPQUERYDOC_0!L$1-0), "XPQUERYDOC_0")</f>
        <v>#NAME?</v>
      </c>
      <c r="M44" t="e">
        <f ca="1">_xll.xpGetDataCell(((XPQUERYDOC_0!$A44-3)*64)+(XPQUERYDOC_0!M$1-0), "XPQUERYDOC_0")</f>
        <v>#NAME?</v>
      </c>
      <c r="N44" t="e">
        <f ca="1">_xll.xpGetDataCell(((XPQUERYDOC_0!$A44-3)*64)+(XPQUERYDOC_0!N$1-0), "XPQUERYDOC_0")</f>
        <v>#NAME?</v>
      </c>
      <c r="O44" t="e">
        <f ca="1">_xll.xpGetDataCell(((XPQUERYDOC_0!$A44-3)*64)+(XPQUERYDOC_0!O$1-0), "XPQUERYDOC_0")</f>
        <v>#NAME?</v>
      </c>
      <c r="P44" t="e">
        <f ca="1">_xll.xpGetDataCell(((XPQUERYDOC_0!$A44-3)*64)+(XPQUERYDOC_0!P$1-0), "XPQUERYDOC_0")</f>
        <v>#NAME?</v>
      </c>
      <c r="Q44" t="e">
        <f ca="1">_xll.xpGetDataCell(((XPQUERYDOC_0!$A44-3)*64)+(XPQUERYDOC_0!Q$1-0), "XPQUERYDOC_0")</f>
        <v>#NAME?</v>
      </c>
      <c r="R44" t="e">
        <f ca="1">_xll.xpGetDataCell(((XPQUERYDOC_0!$A44-3)*64)+(XPQUERYDOC_0!R$1-0), "XPQUERYDOC_0")</f>
        <v>#NAME?</v>
      </c>
      <c r="S44" t="e">
        <f ca="1">_xll.xpGetDataCell(((XPQUERYDOC_0!$A44-3)*64)+(XPQUERYDOC_0!S$1-0), "XPQUERYDOC_0")</f>
        <v>#NAME?</v>
      </c>
      <c r="T44" t="e">
        <f ca="1">_xll.xpGetDataCell(((XPQUERYDOC_0!$A44-3)*64)+(XPQUERYDOC_0!T$1-0), "XPQUERYDOC_0")</f>
        <v>#NAME?</v>
      </c>
      <c r="U44" t="e">
        <f ca="1">_xll.xpGetDataCell(((XPQUERYDOC_0!$A44-3)*64)+(XPQUERYDOC_0!U$1-0), "XPQUERYDOC_0")</f>
        <v>#NAME?</v>
      </c>
      <c r="V44" t="e">
        <f ca="1">_xll.xpGetDataCell(((XPQUERYDOC_0!$A44-3)*64)+(XPQUERYDOC_0!V$1-0), "XPQUERYDOC_0")</f>
        <v>#NAME?</v>
      </c>
      <c r="W44" t="e">
        <f ca="1">_xll.xpGetDataCell(((XPQUERYDOC_0!$A44-3)*64)+(XPQUERYDOC_0!W$1-0), "XPQUERYDOC_0")</f>
        <v>#NAME?</v>
      </c>
      <c r="X44" t="e">
        <f ca="1">_xll.xpGetDataCell(((XPQUERYDOC_0!$A44-3)*64)+(XPQUERYDOC_0!X$1-0), "XPQUERYDOC_0")</f>
        <v>#NAME?</v>
      </c>
      <c r="Y44" t="e">
        <f ca="1">_xll.xpGetDataCell(((XPQUERYDOC_0!$A44-3)*64)+(XPQUERYDOC_0!Y$1-0), "XPQUERYDOC_0")</f>
        <v>#NAME?</v>
      </c>
      <c r="Z44" t="e">
        <f ca="1">_xll.xpGetDataCell(((XPQUERYDOC_0!$A44-3)*64)+(XPQUERYDOC_0!Z$1-0), "XPQUERYDOC_0")</f>
        <v>#NAME?</v>
      </c>
      <c r="AA44" t="e">
        <f ca="1">_xll.xpGetDataCell(((XPQUERYDOC_0!$A44-3)*64)+(XPQUERYDOC_0!AA$1-0), "XPQUERYDOC_0")</f>
        <v>#NAME?</v>
      </c>
      <c r="AB44" t="e">
        <f ca="1">_xll.xpGetDataCell(((XPQUERYDOC_0!$A44-3)*64)+(XPQUERYDOC_0!AB$1-0), "XPQUERYDOC_0")</f>
        <v>#NAME?</v>
      </c>
      <c r="AC44" t="e">
        <f ca="1">_xll.xpGetDataCell(((XPQUERYDOC_0!$A44-3)*64)+(XPQUERYDOC_0!AC$1-0), "XPQUERYDOC_0")</f>
        <v>#NAME?</v>
      </c>
      <c r="AD44" t="e">
        <f ca="1">_xll.xpGetDataCell(((XPQUERYDOC_0!$A44-3)*64)+(XPQUERYDOC_0!AD$1-0), "XPQUERYDOC_0")</f>
        <v>#NAME?</v>
      </c>
      <c r="AE44" t="e">
        <f ca="1">_xll.xpGetDataCell(((XPQUERYDOC_0!$A44-3)*64)+(XPQUERYDOC_0!AE$1-0), "XPQUERYDOC_0")</f>
        <v>#NAME?</v>
      </c>
      <c r="AF44" t="e">
        <f ca="1">_xll.xpGetDataCell(((XPQUERYDOC_0!$A44-3)*64)+(XPQUERYDOC_0!AF$1-0), "XPQUERYDOC_0")</f>
        <v>#NAME?</v>
      </c>
      <c r="AG44" t="e">
        <f ca="1">_xll.xpGetDataCell(((XPQUERYDOC_0!$A44-3)*64)+(XPQUERYDOC_0!AG$1-0), "XPQUERYDOC_0")</f>
        <v>#NAME?</v>
      </c>
      <c r="AH44" t="e">
        <f ca="1">_xll.xpGetDataCell(((XPQUERYDOC_0!$A44-3)*64)+(XPQUERYDOC_0!AH$1-0), "XPQUERYDOC_0")</f>
        <v>#NAME?</v>
      </c>
      <c r="AI44" t="e">
        <f ca="1">_xll.xpGetDataCell(((XPQUERYDOC_0!$A44-3)*64)+(XPQUERYDOC_0!AI$1-0), "XPQUERYDOC_0")</f>
        <v>#NAME?</v>
      </c>
      <c r="AJ44" t="e">
        <f ca="1">_xll.xpGetDataCell(((XPQUERYDOC_0!$A44-3)*64)+(XPQUERYDOC_0!AJ$1-0), "XPQUERYDOC_0")</f>
        <v>#NAME?</v>
      </c>
      <c r="AK44" t="e">
        <f ca="1">_xll.xpGetDataCell(((XPQUERYDOC_0!$A44-3)*64)+(XPQUERYDOC_0!AK$1-0), "XPQUERYDOC_0")</f>
        <v>#NAME?</v>
      </c>
      <c r="AL44" t="e">
        <f ca="1">_xll.xpGetDataCell(((XPQUERYDOC_0!$A44-3)*64)+(XPQUERYDOC_0!AL$1-0), "XPQUERYDOC_0")</f>
        <v>#NAME?</v>
      </c>
      <c r="AM44" t="e">
        <f ca="1">_xll.xpGetDataCell(((XPQUERYDOC_0!$A44-3)*64)+(XPQUERYDOC_0!AM$1-0), "XPQUERYDOC_0")</f>
        <v>#NAME?</v>
      </c>
      <c r="AN44" t="e">
        <f ca="1">_xll.xpGetDataCell(((XPQUERYDOC_0!$A44-3)*64)+(XPQUERYDOC_0!AN$1-0), "XPQUERYDOC_0")</f>
        <v>#NAME?</v>
      </c>
      <c r="AO44" t="e">
        <f ca="1">_xll.xpGetDataCell(((XPQUERYDOC_0!$A44-3)*64)+(XPQUERYDOC_0!AO$1-0), "XPQUERYDOC_0")</f>
        <v>#NAME?</v>
      </c>
      <c r="AP44" t="e">
        <f ca="1">_xll.xpGetDataCell(((XPQUERYDOC_0!$A44-3)*64)+(XPQUERYDOC_0!AP$1-0), "XPQUERYDOC_0")</f>
        <v>#NAME?</v>
      </c>
      <c r="AQ44" t="e">
        <f ca="1">_xll.xpGetDataCell(((XPQUERYDOC_0!$A44-3)*64)+(XPQUERYDOC_0!AQ$1-0), "XPQUERYDOC_0")</f>
        <v>#NAME?</v>
      </c>
      <c r="AR44" t="e">
        <f ca="1">_xll.xpGetDataCell(((XPQUERYDOC_0!$A44-3)*64)+(XPQUERYDOC_0!AR$1-0), "XPQUERYDOC_0")</f>
        <v>#NAME?</v>
      </c>
      <c r="AS44" t="e">
        <f ca="1">_xll.xpGetDataCell(((XPQUERYDOC_0!$A44-3)*64)+(XPQUERYDOC_0!AS$1-0), "XPQUERYDOC_0")</f>
        <v>#NAME?</v>
      </c>
      <c r="AT44" t="e">
        <f ca="1">_xll.xpGetDataCell(((XPQUERYDOC_0!$A44-3)*64)+(XPQUERYDOC_0!AT$1-0), "XPQUERYDOC_0")</f>
        <v>#NAME?</v>
      </c>
      <c r="AU44" t="e">
        <f ca="1">_xll.xpGetDataCell(((XPQUERYDOC_0!$A44-3)*64)+(XPQUERYDOC_0!AU$1-0), "XPQUERYDOC_0")</f>
        <v>#NAME?</v>
      </c>
      <c r="AV44" t="e">
        <f ca="1">_xll.xpGetDataCell(((XPQUERYDOC_0!$A44-3)*64)+(XPQUERYDOC_0!AV$1-0), "XPQUERYDOC_0")</f>
        <v>#NAME?</v>
      </c>
      <c r="AW44" t="e">
        <f ca="1">_xll.xpGetDataCell(((XPQUERYDOC_0!$A44-3)*64)+(XPQUERYDOC_0!AW$1-0), "XPQUERYDOC_0")</f>
        <v>#NAME?</v>
      </c>
      <c r="AX44" t="e">
        <f ca="1">_xll.xpGetDataCell(((XPQUERYDOC_0!$A44-3)*64)+(XPQUERYDOC_0!AX$1-0), "XPQUERYDOC_0")</f>
        <v>#NAME?</v>
      </c>
      <c r="AY44" t="e">
        <f ca="1">_xll.xpGetDataCell(((XPQUERYDOC_0!$A44-3)*64)+(XPQUERYDOC_0!AY$1-0), "XPQUERYDOC_0")</f>
        <v>#NAME?</v>
      </c>
      <c r="AZ44" t="e">
        <f ca="1">_xll.xpGetDataCell(((XPQUERYDOC_0!$A44-3)*64)+(XPQUERYDOC_0!AZ$1-0), "XPQUERYDOC_0")</f>
        <v>#NAME?</v>
      </c>
      <c r="BA44" t="e">
        <f ca="1">_xll.xpGetDataCell(((XPQUERYDOC_0!$A44-3)*64)+(XPQUERYDOC_0!BA$1-0), "XPQUERYDOC_0")</f>
        <v>#NAME?</v>
      </c>
      <c r="BB44" t="e">
        <f ca="1">_xll.xpGetDataCell(((XPQUERYDOC_0!$A44-3)*64)+(XPQUERYDOC_0!BB$1-0), "XPQUERYDOC_0")</f>
        <v>#NAME?</v>
      </c>
      <c r="BC44" t="e">
        <f ca="1">_xll.xpGetDataCell(((XPQUERYDOC_0!$A44-3)*64)+(XPQUERYDOC_0!BC$1-0), "XPQUERYDOC_0")</f>
        <v>#NAME?</v>
      </c>
      <c r="BD44" t="e">
        <f ca="1">_xll.xpGetDataCell(((XPQUERYDOC_0!$A44-3)*64)+(XPQUERYDOC_0!BD$1-0), "XPQUERYDOC_0")</f>
        <v>#NAME?</v>
      </c>
      <c r="BE44" t="e">
        <f ca="1">_xll.xpGetDataCell(((XPQUERYDOC_0!$A44-3)*64)+(XPQUERYDOC_0!BE$1-0), "XPQUERYDOC_0")</f>
        <v>#NAME?</v>
      </c>
      <c r="BF44" t="e">
        <f ca="1">_xll.xpGetDataCell(((XPQUERYDOC_0!$A44-3)*64)+(XPQUERYDOC_0!BF$1-0), "XPQUERYDOC_0")</f>
        <v>#NAME?</v>
      </c>
      <c r="BG44" t="e">
        <f ca="1">_xll.xpGetDataCell(((XPQUERYDOC_0!$A44-3)*64)+(XPQUERYDOC_0!BG$1-0), "XPQUERYDOC_0")</f>
        <v>#NAME?</v>
      </c>
      <c r="BH44" t="e">
        <f ca="1">_xll.xpGetDataCell(((XPQUERYDOC_0!$A44-3)*64)+(XPQUERYDOC_0!BH$1-0), "XPQUERYDOC_0")</f>
        <v>#NAME?</v>
      </c>
      <c r="BI44" t="e">
        <f ca="1">_xll.xpGetDataCell(((XPQUERYDOC_0!$A44-3)*64)+(XPQUERYDOC_0!BI$1-0), "XPQUERYDOC_0")</f>
        <v>#NAME?</v>
      </c>
      <c r="BJ44" t="e">
        <f ca="1">_xll.xpGetDataCell(((XPQUERYDOC_0!$A44-3)*64)+(XPQUERYDOC_0!BJ$1-0), "XPQUERYDOC_0")</f>
        <v>#NAME?</v>
      </c>
      <c r="BK44" t="e">
        <f ca="1">_xll.xpGetDataCell(((XPQUERYDOC_0!$A44-3)*64)+(XPQUERYDOC_0!BK$1-0), "XPQUERYDOC_0")</f>
        <v>#NAME?</v>
      </c>
      <c r="BL44" t="e">
        <f ca="1">_xll.xpGetDataCell(((XPQUERYDOC_0!$A44-3)*64)+(XPQUERYDOC_0!BL$1-0), "XPQUERYDOC_0")</f>
        <v>#NAME?</v>
      </c>
      <c r="BM44" t="e">
        <f ca="1">_xll.xpGetDataCell(((XPQUERYDOC_0!$A44-3)*64)+(XPQUERYDOC_0!BM$1-0), "XPQUERYDOC_0")</f>
        <v>#NAME?</v>
      </c>
    </row>
    <row r="45" spans="1:65">
      <c r="A45" t="e">
        <f ca="1">_xll.xpGetDimLabel(2, 40, "XPQUERYDOC_0")</f>
        <v>#NAME?</v>
      </c>
      <c r="B45" t="e">
        <f ca="1">_xll.xpGetDataCell(((XPQUERYDOC_0!$A45-3)*64)+(XPQUERYDOC_0!B$1-0), "XPQUERYDOC_0")</f>
        <v>#NAME?</v>
      </c>
      <c r="C45" t="e">
        <f ca="1">_xll.xpGetDataCell(((XPQUERYDOC_0!$A45-3)*64)+(XPQUERYDOC_0!C$1-0), "XPQUERYDOC_0")</f>
        <v>#NAME?</v>
      </c>
      <c r="D45" t="e">
        <f ca="1">_xll.xpGetDataCell(((XPQUERYDOC_0!$A45-3)*64)+(XPQUERYDOC_0!D$1-0), "XPQUERYDOC_0")</f>
        <v>#NAME?</v>
      </c>
      <c r="E45" t="e">
        <f ca="1">_xll.xpGetDataCell(((XPQUERYDOC_0!$A45-3)*64)+(XPQUERYDOC_0!E$1-0), "XPQUERYDOC_0")</f>
        <v>#NAME?</v>
      </c>
      <c r="F45" t="e">
        <f ca="1">_xll.xpGetDataCell(((XPQUERYDOC_0!$A45-3)*64)+(XPQUERYDOC_0!F$1-0), "XPQUERYDOC_0")</f>
        <v>#NAME?</v>
      </c>
      <c r="G45" t="e">
        <f ca="1">_xll.xpGetDataCell(((XPQUERYDOC_0!$A45-3)*64)+(XPQUERYDOC_0!G$1-0), "XPQUERYDOC_0")</f>
        <v>#NAME?</v>
      </c>
      <c r="H45" t="e">
        <f ca="1">_xll.xpGetDataCell(((XPQUERYDOC_0!$A45-3)*64)+(XPQUERYDOC_0!H$1-0), "XPQUERYDOC_0")</f>
        <v>#NAME?</v>
      </c>
      <c r="I45" t="e">
        <f ca="1">_xll.xpGetDataCell(((XPQUERYDOC_0!$A45-3)*64)+(XPQUERYDOC_0!I$1-0), "XPQUERYDOC_0")</f>
        <v>#NAME?</v>
      </c>
      <c r="J45" t="e">
        <f ca="1">_xll.xpGetDataCell(((XPQUERYDOC_0!$A45-3)*64)+(XPQUERYDOC_0!J$1-0), "XPQUERYDOC_0")</f>
        <v>#NAME?</v>
      </c>
      <c r="K45" t="e">
        <f ca="1">_xll.xpGetDataCell(((XPQUERYDOC_0!$A45-3)*64)+(XPQUERYDOC_0!K$1-0), "XPQUERYDOC_0")</f>
        <v>#NAME?</v>
      </c>
      <c r="L45" t="e">
        <f ca="1">_xll.xpGetDataCell(((XPQUERYDOC_0!$A45-3)*64)+(XPQUERYDOC_0!L$1-0), "XPQUERYDOC_0")</f>
        <v>#NAME?</v>
      </c>
      <c r="M45" t="e">
        <f ca="1">_xll.xpGetDataCell(((XPQUERYDOC_0!$A45-3)*64)+(XPQUERYDOC_0!M$1-0), "XPQUERYDOC_0")</f>
        <v>#NAME?</v>
      </c>
      <c r="N45" t="e">
        <f ca="1">_xll.xpGetDataCell(((XPQUERYDOC_0!$A45-3)*64)+(XPQUERYDOC_0!N$1-0), "XPQUERYDOC_0")</f>
        <v>#NAME?</v>
      </c>
      <c r="O45" t="e">
        <f ca="1">_xll.xpGetDataCell(((XPQUERYDOC_0!$A45-3)*64)+(XPQUERYDOC_0!O$1-0), "XPQUERYDOC_0")</f>
        <v>#NAME?</v>
      </c>
      <c r="P45" t="e">
        <f ca="1">_xll.xpGetDataCell(((XPQUERYDOC_0!$A45-3)*64)+(XPQUERYDOC_0!P$1-0), "XPQUERYDOC_0")</f>
        <v>#NAME?</v>
      </c>
      <c r="Q45" t="e">
        <f ca="1">_xll.xpGetDataCell(((XPQUERYDOC_0!$A45-3)*64)+(XPQUERYDOC_0!Q$1-0), "XPQUERYDOC_0")</f>
        <v>#NAME?</v>
      </c>
      <c r="R45" t="e">
        <f ca="1">_xll.xpGetDataCell(((XPQUERYDOC_0!$A45-3)*64)+(XPQUERYDOC_0!R$1-0), "XPQUERYDOC_0")</f>
        <v>#NAME?</v>
      </c>
      <c r="S45" t="e">
        <f ca="1">_xll.xpGetDataCell(((XPQUERYDOC_0!$A45-3)*64)+(XPQUERYDOC_0!S$1-0), "XPQUERYDOC_0")</f>
        <v>#NAME?</v>
      </c>
      <c r="T45" t="e">
        <f ca="1">_xll.xpGetDataCell(((XPQUERYDOC_0!$A45-3)*64)+(XPQUERYDOC_0!T$1-0), "XPQUERYDOC_0")</f>
        <v>#NAME?</v>
      </c>
      <c r="U45" t="e">
        <f ca="1">_xll.xpGetDataCell(((XPQUERYDOC_0!$A45-3)*64)+(XPQUERYDOC_0!U$1-0), "XPQUERYDOC_0")</f>
        <v>#NAME?</v>
      </c>
      <c r="V45" t="e">
        <f ca="1">_xll.xpGetDataCell(((XPQUERYDOC_0!$A45-3)*64)+(XPQUERYDOC_0!V$1-0), "XPQUERYDOC_0")</f>
        <v>#NAME?</v>
      </c>
      <c r="W45" t="e">
        <f ca="1">_xll.xpGetDataCell(((XPQUERYDOC_0!$A45-3)*64)+(XPQUERYDOC_0!W$1-0), "XPQUERYDOC_0")</f>
        <v>#NAME?</v>
      </c>
      <c r="X45" t="e">
        <f ca="1">_xll.xpGetDataCell(((XPQUERYDOC_0!$A45-3)*64)+(XPQUERYDOC_0!X$1-0), "XPQUERYDOC_0")</f>
        <v>#NAME?</v>
      </c>
      <c r="Y45" t="e">
        <f ca="1">_xll.xpGetDataCell(((XPQUERYDOC_0!$A45-3)*64)+(XPQUERYDOC_0!Y$1-0), "XPQUERYDOC_0")</f>
        <v>#NAME?</v>
      </c>
      <c r="Z45" t="e">
        <f ca="1">_xll.xpGetDataCell(((XPQUERYDOC_0!$A45-3)*64)+(XPQUERYDOC_0!Z$1-0), "XPQUERYDOC_0")</f>
        <v>#NAME?</v>
      </c>
      <c r="AA45" t="e">
        <f ca="1">_xll.xpGetDataCell(((XPQUERYDOC_0!$A45-3)*64)+(XPQUERYDOC_0!AA$1-0), "XPQUERYDOC_0")</f>
        <v>#NAME?</v>
      </c>
      <c r="AB45" t="e">
        <f ca="1">_xll.xpGetDataCell(((XPQUERYDOC_0!$A45-3)*64)+(XPQUERYDOC_0!AB$1-0), "XPQUERYDOC_0")</f>
        <v>#NAME?</v>
      </c>
      <c r="AC45" t="e">
        <f ca="1">_xll.xpGetDataCell(((XPQUERYDOC_0!$A45-3)*64)+(XPQUERYDOC_0!AC$1-0), "XPQUERYDOC_0")</f>
        <v>#NAME?</v>
      </c>
      <c r="AD45" t="e">
        <f ca="1">_xll.xpGetDataCell(((XPQUERYDOC_0!$A45-3)*64)+(XPQUERYDOC_0!AD$1-0), "XPQUERYDOC_0")</f>
        <v>#NAME?</v>
      </c>
      <c r="AE45" t="e">
        <f ca="1">_xll.xpGetDataCell(((XPQUERYDOC_0!$A45-3)*64)+(XPQUERYDOC_0!AE$1-0), "XPQUERYDOC_0")</f>
        <v>#NAME?</v>
      </c>
      <c r="AF45" t="e">
        <f ca="1">_xll.xpGetDataCell(((XPQUERYDOC_0!$A45-3)*64)+(XPQUERYDOC_0!AF$1-0), "XPQUERYDOC_0")</f>
        <v>#NAME?</v>
      </c>
      <c r="AG45" t="e">
        <f ca="1">_xll.xpGetDataCell(((XPQUERYDOC_0!$A45-3)*64)+(XPQUERYDOC_0!AG$1-0), "XPQUERYDOC_0")</f>
        <v>#NAME?</v>
      </c>
      <c r="AH45" t="e">
        <f ca="1">_xll.xpGetDataCell(((XPQUERYDOC_0!$A45-3)*64)+(XPQUERYDOC_0!AH$1-0), "XPQUERYDOC_0")</f>
        <v>#NAME?</v>
      </c>
      <c r="AI45" t="e">
        <f ca="1">_xll.xpGetDataCell(((XPQUERYDOC_0!$A45-3)*64)+(XPQUERYDOC_0!AI$1-0), "XPQUERYDOC_0")</f>
        <v>#NAME?</v>
      </c>
      <c r="AJ45" t="e">
        <f ca="1">_xll.xpGetDataCell(((XPQUERYDOC_0!$A45-3)*64)+(XPQUERYDOC_0!AJ$1-0), "XPQUERYDOC_0")</f>
        <v>#NAME?</v>
      </c>
      <c r="AK45" t="e">
        <f ca="1">_xll.xpGetDataCell(((XPQUERYDOC_0!$A45-3)*64)+(XPQUERYDOC_0!AK$1-0), "XPQUERYDOC_0")</f>
        <v>#NAME?</v>
      </c>
      <c r="AL45" t="e">
        <f ca="1">_xll.xpGetDataCell(((XPQUERYDOC_0!$A45-3)*64)+(XPQUERYDOC_0!AL$1-0), "XPQUERYDOC_0")</f>
        <v>#NAME?</v>
      </c>
      <c r="AM45" t="e">
        <f ca="1">_xll.xpGetDataCell(((XPQUERYDOC_0!$A45-3)*64)+(XPQUERYDOC_0!AM$1-0), "XPQUERYDOC_0")</f>
        <v>#NAME?</v>
      </c>
      <c r="AN45" t="e">
        <f ca="1">_xll.xpGetDataCell(((XPQUERYDOC_0!$A45-3)*64)+(XPQUERYDOC_0!AN$1-0), "XPQUERYDOC_0")</f>
        <v>#NAME?</v>
      </c>
      <c r="AO45" t="e">
        <f ca="1">_xll.xpGetDataCell(((XPQUERYDOC_0!$A45-3)*64)+(XPQUERYDOC_0!AO$1-0), "XPQUERYDOC_0")</f>
        <v>#NAME?</v>
      </c>
      <c r="AP45" t="e">
        <f ca="1">_xll.xpGetDataCell(((XPQUERYDOC_0!$A45-3)*64)+(XPQUERYDOC_0!AP$1-0), "XPQUERYDOC_0")</f>
        <v>#NAME?</v>
      </c>
      <c r="AQ45" t="e">
        <f ca="1">_xll.xpGetDataCell(((XPQUERYDOC_0!$A45-3)*64)+(XPQUERYDOC_0!AQ$1-0), "XPQUERYDOC_0")</f>
        <v>#NAME?</v>
      </c>
      <c r="AR45" t="e">
        <f ca="1">_xll.xpGetDataCell(((XPQUERYDOC_0!$A45-3)*64)+(XPQUERYDOC_0!AR$1-0), "XPQUERYDOC_0")</f>
        <v>#NAME?</v>
      </c>
      <c r="AS45" t="e">
        <f ca="1">_xll.xpGetDataCell(((XPQUERYDOC_0!$A45-3)*64)+(XPQUERYDOC_0!AS$1-0), "XPQUERYDOC_0")</f>
        <v>#NAME?</v>
      </c>
      <c r="AT45" t="e">
        <f ca="1">_xll.xpGetDataCell(((XPQUERYDOC_0!$A45-3)*64)+(XPQUERYDOC_0!AT$1-0), "XPQUERYDOC_0")</f>
        <v>#NAME?</v>
      </c>
      <c r="AU45" t="e">
        <f ca="1">_xll.xpGetDataCell(((XPQUERYDOC_0!$A45-3)*64)+(XPQUERYDOC_0!AU$1-0), "XPQUERYDOC_0")</f>
        <v>#NAME?</v>
      </c>
      <c r="AV45" t="e">
        <f ca="1">_xll.xpGetDataCell(((XPQUERYDOC_0!$A45-3)*64)+(XPQUERYDOC_0!AV$1-0), "XPQUERYDOC_0")</f>
        <v>#NAME?</v>
      </c>
      <c r="AW45" t="e">
        <f ca="1">_xll.xpGetDataCell(((XPQUERYDOC_0!$A45-3)*64)+(XPQUERYDOC_0!AW$1-0), "XPQUERYDOC_0")</f>
        <v>#NAME?</v>
      </c>
      <c r="AX45" t="e">
        <f ca="1">_xll.xpGetDataCell(((XPQUERYDOC_0!$A45-3)*64)+(XPQUERYDOC_0!AX$1-0), "XPQUERYDOC_0")</f>
        <v>#NAME?</v>
      </c>
      <c r="AY45" t="e">
        <f ca="1">_xll.xpGetDataCell(((XPQUERYDOC_0!$A45-3)*64)+(XPQUERYDOC_0!AY$1-0), "XPQUERYDOC_0")</f>
        <v>#NAME?</v>
      </c>
      <c r="AZ45" t="e">
        <f ca="1">_xll.xpGetDataCell(((XPQUERYDOC_0!$A45-3)*64)+(XPQUERYDOC_0!AZ$1-0), "XPQUERYDOC_0")</f>
        <v>#NAME?</v>
      </c>
      <c r="BA45" t="e">
        <f ca="1">_xll.xpGetDataCell(((XPQUERYDOC_0!$A45-3)*64)+(XPQUERYDOC_0!BA$1-0), "XPQUERYDOC_0")</f>
        <v>#NAME?</v>
      </c>
      <c r="BB45" t="e">
        <f ca="1">_xll.xpGetDataCell(((XPQUERYDOC_0!$A45-3)*64)+(XPQUERYDOC_0!BB$1-0), "XPQUERYDOC_0")</f>
        <v>#NAME?</v>
      </c>
      <c r="BC45" t="e">
        <f ca="1">_xll.xpGetDataCell(((XPQUERYDOC_0!$A45-3)*64)+(XPQUERYDOC_0!BC$1-0), "XPQUERYDOC_0")</f>
        <v>#NAME?</v>
      </c>
      <c r="BD45" t="e">
        <f ca="1">_xll.xpGetDataCell(((XPQUERYDOC_0!$A45-3)*64)+(XPQUERYDOC_0!BD$1-0), "XPQUERYDOC_0")</f>
        <v>#NAME?</v>
      </c>
      <c r="BE45" t="e">
        <f ca="1">_xll.xpGetDataCell(((XPQUERYDOC_0!$A45-3)*64)+(XPQUERYDOC_0!BE$1-0), "XPQUERYDOC_0")</f>
        <v>#NAME?</v>
      </c>
      <c r="BF45" t="e">
        <f ca="1">_xll.xpGetDataCell(((XPQUERYDOC_0!$A45-3)*64)+(XPQUERYDOC_0!BF$1-0), "XPQUERYDOC_0")</f>
        <v>#NAME?</v>
      </c>
      <c r="BG45" t="e">
        <f ca="1">_xll.xpGetDataCell(((XPQUERYDOC_0!$A45-3)*64)+(XPQUERYDOC_0!BG$1-0), "XPQUERYDOC_0")</f>
        <v>#NAME?</v>
      </c>
      <c r="BH45" t="e">
        <f ca="1">_xll.xpGetDataCell(((XPQUERYDOC_0!$A45-3)*64)+(XPQUERYDOC_0!BH$1-0), "XPQUERYDOC_0")</f>
        <v>#NAME?</v>
      </c>
      <c r="BI45" t="e">
        <f ca="1">_xll.xpGetDataCell(((XPQUERYDOC_0!$A45-3)*64)+(XPQUERYDOC_0!BI$1-0), "XPQUERYDOC_0")</f>
        <v>#NAME?</v>
      </c>
      <c r="BJ45" t="e">
        <f ca="1">_xll.xpGetDataCell(((XPQUERYDOC_0!$A45-3)*64)+(XPQUERYDOC_0!BJ$1-0), "XPQUERYDOC_0")</f>
        <v>#NAME?</v>
      </c>
      <c r="BK45" t="e">
        <f ca="1">_xll.xpGetDataCell(((XPQUERYDOC_0!$A45-3)*64)+(XPQUERYDOC_0!BK$1-0), "XPQUERYDOC_0")</f>
        <v>#NAME?</v>
      </c>
      <c r="BL45" t="e">
        <f ca="1">_xll.xpGetDataCell(((XPQUERYDOC_0!$A45-3)*64)+(XPQUERYDOC_0!BL$1-0), "XPQUERYDOC_0")</f>
        <v>#NAME?</v>
      </c>
      <c r="BM45" t="e">
        <f ca="1">_xll.xpGetDataCell(((XPQUERYDOC_0!$A45-3)*64)+(XPQUERYDOC_0!BM$1-0), "XPQUERYDOC_0")</f>
        <v>#NAME?</v>
      </c>
    </row>
    <row r="46" spans="1:65">
      <c r="A46" t="e">
        <f ca="1">_xll.xpGetDimLabel(2, 41, "XPQUERYDOC_0")</f>
        <v>#NAME?</v>
      </c>
      <c r="B46" t="e">
        <f ca="1">_xll.xpGetDataCell(((XPQUERYDOC_0!$A46-3)*64)+(XPQUERYDOC_0!B$1-0), "XPQUERYDOC_0")</f>
        <v>#NAME?</v>
      </c>
      <c r="C46" t="e">
        <f ca="1">_xll.xpGetDataCell(((XPQUERYDOC_0!$A46-3)*64)+(XPQUERYDOC_0!C$1-0), "XPQUERYDOC_0")</f>
        <v>#NAME?</v>
      </c>
      <c r="D46" t="e">
        <f ca="1">_xll.xpGetDataCell(((XPQUERYDOC_0!$A46-3)*64)+(XPQUERYDOC_0!D$1-0), "XPQUERYDOC_0")</f>
        <v>#NAME?</v>
      </c>
      <c r="E46" t="e">
        <f ca="1">_xll.xpGetDataCell(((XPQUERYDOC_0!$A46-3)*64)+(XPQUERYDOC_0!E$1-0), "XPQUERYDOC_0")</f>
        <v>#NAME?</v>
      </c>
      <c r="F46" t="e">
        <f ca="1">_xll.xpGetDataCell(((XPQUERYDOC_0!$A46-3)*64)+(XPQUERYDOC_0!F$1-0), "XPQUERYDOC_0")</f>
        <v>#NAME?</v>
      </c>
      <c r="G46" t="e">
        <f ca="1">_xll.xpGetDataCell(((XPQUERYDOC_0!$A46-3)*64)+(XPQUERYDOC_0!G$1-0), "XPQUERYDOC_0")</f>
        <v>#NAME?</v>
      </c>
      <c r="H46" t="e">
        <f ca="1">_xll.xpGetDataCell(((XPQUERYDOC_0!$A46-3)*64)+(XPQUERYDOC_0!H$1-0), "XPQUERYDOC_0")</f>
        <v>#NAME?</v>
      </c>
      <c r="I46" t="e">
        <f ca="1">_xll.xpGetDataCell(((XPQUERYDOC_0!$A46-3)*64)+(XPQUERYDOC_0!I$1-0), "XPQUERYDOC_0")</f>
        <v>#NAME?</v>
      </c>
      <c r="J46" t="e">
        <f ca="1">_xll.xpGetDataCell(((XPQUERYDOC_0!$A46-3)*64)+(XPQUERYDOC_0!J$1-0), "XPQUERYDOC_0")</f>
        <v>#NAME?</v>
      </c>
      <c r="K46" t="e">
        <f ca="1">_xll.xpGetDataCell(((XPQUERYDOC_0!$A46-3)*64)+(XPQUERYDOC_0!K$1-0), "XPQUERYDOC_0")</f>
        <v>#NAME?</v>
      </c>
      <c r="L46" t="e">
        <f ca="1">_xll.xpGetDataCell(((XPQUERYDOC_0!$A46-3)*64)+(XPQUERYDOC_0!L$1-0), "XPQUERYDOC_0")</f>
        <v>#NAME?</v>
      </c>
      <c r="M46" t="e">
        <f ca="1">_xll.xpGetDataCell(((XPQUERYDOC_0!$A46-3)*64)+(XPQUERYDOC_0!M$1-0), "XPQUERYDOC_0")</f>
        <v>#NAME?</v>
      </c>
      <c r="N46" t="e">
        <f ca="1">_xll.xpGetDataCell(((XPQUERYDOC_0!$A46-3)*64)+(XPQUERYDOC_0!N$1-0), "XPQUERYDOC_0")</f>
        <v>#NAME?</v>
      </c>
      <c r="O46" t="e">
        <f ca="1">_xll.xpGetDataCell(((XPQUERYDOC_0!$A46-3)*64)+(XPQUERYDOC_0!O$1-0), "XPQUERYDOC_0")</f>
        <v>#NAME?</v>
      </c>
      <c r="P46" t="e">
        <f ca="1">_xll.xpGetDataCell(((XPQUERYDOC_0!$A46-3)*64)+(XPQUERYDOC_0!P$1-0), "XPQUERYDOC_0")</f>
        <v>#NAME?</v>
      </c>
      <c r="Q46" t="e">
        <f ca="1">_xll.xpGetDataCell(((XPQUERYDOC_0!$A46-3)*64)+(XPQUERYDOC_0!Q$1-0), "XPQUERYDOC_0")</f>
        <v>#NAME?</v>
      </c>
      <c r="R46" t="e">
        <f ca="1">_xll.xpGetDataCell(((XPQUERYDOC_0!$A46-3)*64)+(XPQUERYDOC_0!R$1-0), "XPQUERYDOC_0")</f>
        <v>#NAME?</v>
      </c>
      <c r="S46" t="e">
        <f ca="1">_xll.xpGetDataCell(((XPQUERYDOC_0!$A46-3)*64)+(XPQUERYDOC_0!S$1-0), "XPQUERYDOC_0")</f>
        <v>#NAME?</v>
      </c>
      <c r="T46" t="e">
        <f ca="1">_xll.xpGetDataCell(((XPQUERYDOC_0!$A46-3)*64)+(XPQUERYDOC_0!T$1-0), "XPQUERYDOC_0")</f>
        <v>#NAME?</v>
      </c>
      <c r="U46" t="e">
        <f ca="1">_xll.xpGetDataCell(((XPQUERYDOC_0!$A46-3)*64)+(XPQUERYDOC_0!U$1-0), "XPQUERYDOC_0")</f>
        <v>#NAME?</v>
      </c>
      <c r="V46" t="e">
        <f ca="1">_xll.xpGetDataCell(((XPQUERYDOC_0!$A46-3)*64)+(XPQUERYDOC_0!V$1-0), "XPQUERYDOC_0")</f>
        <v>#NAME?</v>
      </c>
      <c r="W46" t="e">
        <f ca="1">_xll.xpGetDataCell(((XPQUERYDOC_0!$A46-3)*64)+(XPQUERYDOC_0!W$1-0), "XPQUERYDOC_0")</f>
        <v>#NAME?</v>
      </c>
      <c r="X46" t="e">
        <f ca="1">_xll.xpGetDataCell(((XPQUERYDOC_0!$A46-3)*64)+(XPQUERYDOC_0!X$1-0), "XPQUERYDOC_0")</f>
        <v>#NAME?</v>
      </c>
      <c r="Y46" t="e">
        <f ca="1">_xll.xpGetDataCell(((XPQUERYDOC_0!$A46-3)*64)+(XPQUERYDOC_0!Y$1-0), "XPQUERYDOC_0")</f>
        <v>#NAME?</v>
      </c>
      <c r="Z46" t="e">
        <f ca="1">_xll.xpGetDataCell(((XPQUERYDOC_0!$A46-3)*64)+(XPQUERYDOC_0!Z$1-0), "XPQUERYDOC_0")</f>
        <v>#NAME?</v>
      </c>
      <c r="AA46" t="e">
        <f ca="1">_xll.xpGetDataCell(((XPQUERYDOC_0!$A46-3)*64)+(XPQUERYDOC_0!AA$1-0), "XPQUERYDOC_0")</f>
        <v>#NAME?</v>
      </c>
      <c r="AB46" t="e">
        <f ca="1">_xll.xpGetDataCell(((XPQUERYDOC_0!$A46-3)*64)+(XPQUERYDOC_0!AB$1-0), "XPQUERYDOC_0")</f>
        <v>#NAME?</v>
      </c>
      <c r="AC46" t="e">
        <f ca="1">_xll.xpGetDataCell(((XPQUERYDOC_0!$A46-3)*64)+(XPQUERYDOC_0!AC$1-0), "XPQUERYDOC_0")</f>
        <v>#NAME?</v>
      </c>
      <c r="AD46" t="e">
        <f ca="1">_xll.xpGetDataCell(((XPQUERYDOC_0!$A46-3)*64)+(XPQUERYDOC_0!AD$1-0), "XPQUERYDOC_0")</f>
        <v>#NAME?</v>
      </c>
      <c r="AE46" t="e">
        <f ca="1">_xll.xpGetDataCell(((XPQUERYDOC_0!$A46-3)*64)+(XPQUERYDOC_0!AE$1-0), "XPQUERYDOC_0")</f>
        <v>#NAME?</v>
      </c>
      <c r="AF46" t="e">
        <f ca="1">_xll.xpGetDataCell(((XPQUERYDOC_0!$A46-3)*64)+(XPQUERYDOC_0!AF$1-0), "XPQUERYDOC_0")</f>
        <v>#NAME?</v>
      </c>
      <c r="AG46" t="e">
        <f ca="1">_xll.xpGetDataCell(((XPQUERYDOC_0!$A46-3)*64)+(XPQUERYDOC_0!AG$1-0), "XPQUERYDOC_0")</f>
        <v>#NAME?</v>
      </c>
      <c r="AH46" t="e">
        <f ca="1">_xll.xpGetDataCell(((XPQUERYDOC_0!$A46-3)*64)+(XPQUERYDOC_0!AH$1-0), "XPQUERYDOC_0")</f>
        <v>#NAME?</v>
      </c>
      <c r="AI46" t="e">
        <f ca="1">_xll.xpGetDataCell(((XPQUERYDOC_0!$A46-3)*64)+(XPQUERYDOC_0!AI$1-0), "XPQUERYDOC_0")</f>
        <v>#NAME?</v>
      </c>
      <c r="AJ46" t="e">
        <f ca="1">_xll.xpGetDataCell(((XPQUERYDOC_0!$A46-3)*64)+(XPQUERYDOC_0!AJ$1-0), "XPQUERYDOC_0")</f>
        <v>#NAME?</v>
      </c>
      <c r="AK46" t="e">
        <f ca="1">_xll.xpGetDataCell(((XPQUERYDOC_0!$A46-3)*64)+(XPQUERYDOC_0!AK$1-0), "XPQUERYDOC_0")</f>
        <v>#NAME?</v>
      </c>
      <c r="AL46" t="e">
        <f ca="1">_xll.xpGetDataCell(((XPQUERYDOC_0!$A46-3)*64)+(XPQUERYDOC_0!AL$1-0), "XPQUERYDOC_0")</f>
        <v>#NAME?</v>
      </c>
      <c r="AM46" t="e">
        <f ca="1">_xll.xpGetDataCell(((XPQUERYDOC_0!$A46-3)*64)+(XPQUERYDOC_0!AM$1-0), "XPQUERYDOC_0")</f>
        <v>#NAME?</v>
      </c>
      <c r="AN46" t="e">
        <f ca="1">_xll.xpGetDataCell(((XPQUERYDOC_0!$A46-3)*64)+(XPQUERYDOC_0!AN$1-0), "XPQUERYDOC_0")</f>
        <v>#NAME?</v>
      </c>
      <c r="AO46" t="e">
        <f ca="1">_xll.xpGetDataCell(((XPQUERYDOC_0!$A46-3)*64)+(XPQUERYDOC_0!AO$1-0), "XPQUERYDOC_0")</f>
        <v>#NAME?</v>
      </c>
      <c r="AP46" t="e">
        <f ca="1">_xll.xpGetDataCell(((XPQUERYDOC_0!$A46-3)*64)+(XPQUERYDOC_0!AP$1-0), "XPQUERYDOC_0")</f>
        <v>#NAME?</v>
      </c>
      <c r="AQ46" t="e">
        <f ca="1">_xll.xpGetDataCell(((XPQUERYDOC_0!$A46-3)*64)+(XPQUERYDOC_0!AQ$1-0), "XPQUERYDOC_0")</f>
        <v>#NAME?</v>
      </c>
      <c r="AR46" t="e">
        <f ca="1">_xll.xpGetDataCell(((XPQUERYDOC_0!$A46-3)*64)+(XPQUERYDOC_0!AR$1-0), "XPQUERYDOC_0")</f>
        <v>#NAME?</v>
      </c>
      <c r="AS46" t="e">
        <f ca="1">_xll.xpGetDataCell(((XPQUERYDOC_0!$A46-3)*64)+(XPQUERYDOC_0!AS$1-0), "XPQUERYDOC_0")</f>
        <v>#NAME?</v>
      </c>
      <c r="AT46" t="e">
        <f ca="1">_xll.xpGetDataCell(((XPQUERYDOC_0!$A46-3)*64)+(XPQUERYDOC_0!AT$1-0), "XPQUERYDOC_0")</f>
        <v>#NAME?</v>
      </c>
      <c r="AU46" t="e">
        <f ca="1">_xll.xpGetDataCell(((XPQUERYDOC_0!$A46-3)*64)+(XPQUERYDOC_0!AU$1-0), "XPQUERYDOC_0")</f>
        <v>#NAME?</v>
      </c>
      <c r="AV46" t="e">
        <f ca="1">_xll.xpGetDataCell(((XPQUERYDOC_0!$A46-3)*64)+(XPQUERYDOC_0!AV$1-0), "XPQUERYDOC_0")</f>
        <v>#NAME?</v>
      </c>
      <c r="AW46" t="e">
        <f ca="1">_xll.xpGetDataCell(((XPQUERYDOC_0!$A46-3)*64)+(XPQUERYDOC_0!AW$1-0), "XPQUERYDOC_0")</f>
        <v>#NAME?</v>
      </c>
      <c r="AX46" t="e">
        <f ca="1">_xll.xpGetDataCell(((XPQUERYDOC_0!$A46-3)*64)+(XPQUERYDOC_0!AX$1-0), "XPQUERYDOC_0")</f>
        <v>#NAME?</v>
      </c>
      <c r="AY46" t="e">
        <f ca="1">_xll.xpGetDataCell(((XPQUERYDOC_0!$A46-3)*64)+(XPQUERYDOC_0!AY$1-0), "XPQUERYDOC_0")</f>
        <v>#NAME?</v>
      </c>
      <c r="AZ46" t="e">
        <f ca="1">_xll.xpGetDataCell(((XPQUERYDOC_0!$A46-3)*64)+(XPQUERYDOC_0!AZ$1-0), "XPQUERYDOC_0")</f>
        <v>#NAME?</v>
      </c>
      <c r="BA46" t="e">
        <f ca="1">_xll.xpGetDataCell(((XPQUERYDOC_0!$A46-3)*64)+(XPQUERYDOC_0!BA$1-0), "XPQUERYDOC_0")</f>
        <v>#NAME?</v>
      </c>
      <c r="BB46" t="e">
        <f ca="1">_xll.xpGetDataCell(((XPQUERYDOC_0!$A46-3)*64)+(XPQUERYDOC_0!BB$1-0), "XPQUERYDOC_0")</f>
        <v>#NAME?</v>
      </c>
      <c r="BC46" t="e">
        <f ca="1">_xll.xpGetDataCell(((XPQUERYDOC_0!$A46-3)*64)+(XPQUERYDOC_0!BC$1-0), "XPQUERYDOC_0")</f>
        <v>#NAME?</v>
      </c>
      <c r="BD46" t="e">
        <f ca="1">_xll.xpGetDataCell(((XPQUERYDOC_0!$A46-3)*64)+(XPQUERYDOC_0!BD$1-0), "XPQUERYDOC_0")</f>
        <v>#NAME?</v>
      </c>
      <c r="BE46" t="e">
        <f ca="1">_xll.xpGetDataCell(((XPQUERYDOC_0!$A46-3)*64)+(XPQUERYDOC_0!BE$1-0), "XPQUERYDOC_0")</f>
        <v>#NAME?</v>
      </c>
      <c r="BF46" t="e">
        <f ca="1">_xll.xpGetDataCell(((XPQUERYDOC_0!$A46-3)*64)+(XPQUERYDOC_0!BF$1-0), "XPQUERYDOC_0")</f>
        <v>#NAME?</v>
      </c>
      <c r="BG46" t="e">
        <f ca="1">_xll.xpGetDataCell(((XPQUERYDOC_0!$A46-3)*64)+(XPQUERYDOC_0!BG$1-0), "XPQUERYDOC_0")</f>
        <v>#NAME?</v>
      </c>
      <c r="BH46" t="e">
        <f ca="1">_xll.xpGetDataCell(((XPQUERYDOC_0!$A46-3)*64)+(XPQUERYDOC_0!BH$1-0), "XPQUERYDOC_0")</f>
        <v>#NAME?</v>
      </c>
      <c r="BI46" t="e">
        <f ca="1">_xll.xpGetDataCell(((XPQUERYDOC_0!$A46-3)*64)+(XPQUERYDOC_0!BI$1-0), "XPQUERYDOC_0")</f>
        <v>#NAME?</v>
      </c>
      <c r="BJ46" t="e">
        <f ca="1">_xll.xpGetDataCell(((XPQUERYDOC_0!$A46-3)*64)+(XPQUERYDOC_0!BJ$1-0), "XPQUERYDOC_0")</f>
        <v>#NAME?</v>
      </c>
      <c r="BK46" t="e">
        <f ca="1">_xll.xpGetDataCell(((XPQUERYDOC_0!$A46-3)*64)+(XPQUERYDOC_0!BK$1-0), "XPQUERYDOC_0")</f>
        <v>#NAME?</v>
      </c>
      <c r="BL46" t="e">
        <f ca="1">_xll.xpGetDataCell(((XPQUERYDOC_0!$A46-3)*64)+(XPQUERYDOC_0!BL$1-0), "XPQUERYDOC_0")</f>
        <v>#NAME?</v>
      </c>
      <c r="BM46" t="e">
        <f ca="1">_xll.xpGetDataCell(((XPQUERYDOC_0!$A46-3)*64)+(XPQUERYDOC_0!BM$1-0), "XPQUERYDOC_0")</f>
        <v>#NAME?</v>
      </c>
    </row>
    <row r="47" spans="1:65">
      <c r="A47" t="e">
        <f ca="1">_xll.xpGetDimLabel(2, 42, "XPQUERYDOC_0")</f>
        <v>#NAME?</v>
      </c>
      <c r="B47" t="e">
        <f ca="1">_xll.xpGetDataCell(((XPQUERYDOC_0!$A47-3)*64)+(XPQUERYDOC_0!B$1-0), "XPQUERYDOC_0")</f>
        <v>#NAME?</v>
      </c>
      <c r="C47" t="e">
        <f ca="1">_xll.xpGetDataCell(((XPQUERYDOC_0!$A47-3)*64)+(XPQUERYDOC_0!C$1-0), "XPQUERYDOC_0")</f>
        <v>#NAME?</v>
      </c>
      <c r="D47" t="e">
        <f ca="1">_xll.xpGetDataCell(((XPQUERYDOC_0!$A47-3)*64)+(XPQUERYDOC_0!D$1-0), "XPQUERYDOC_0")</f>
        <v>#NAME?</v>
      </c>
      <c r="E47" t="e">
        <f ca="1">_xll.xpGetDataCell(((XPQUERYDOC_0!$A47-3)*64)+(XPQUERYDOC_0!E$1-0), "XPQUERYDOC_0")</f>
        <v>#NAME?</v>
      </c>
      <c r="F47" t="e">
        <f ca="1">_xll.xpGetDataCell(((XPQUERYDOC_0!$A47-3)*64)+(XPQUERYDOC_0!F$1-0), "XPQUERYDOC_0")</f>
        <v>#NAME?</v>
      </c>
      <c r="G47" t="e">
        <f ca="1">_xll.xpGetDataCell(((XPQUERYDOC_0!$A47-3)*64)+(XPQUERYDOC_0!G$1-0), "XPQUERYDOC_0")</f>
        <v>#NAME?</v>
      </c>
      <c r="H47" t="e">
        <f ca="1">_xll.xpGetDataCell(((XPQUERYDOC_0!$A47-3)*64)+(XPQUERYDOC_0!H$1-0), "XPQUERYDOC_0")</f>
        <v>#NAME?</v>
      </c>
      <c r="I47" t="e">
        <f ca="1">_xll.xpGetDataCell(((XPQUERYDOC_0!$A47-3)*64)+(XPQUERYDOC_0!I$1-0), "XPQUERYDOC_0")</f>
        <v>#NAME?</v>
      </c>
      <c r="J47" t="e">
        <f ca="1">_xll.xpGetDataCell(((XPQUERYDOC_0!$A47-3)*64)+(XPQUERYDOC_0!J$1-0), "XPQUERYDOC_0")</f>
        <v>#NAME?</v>
      </c>
      <c r="K47" t="e">
        <f ca="1">_xll.xpGetDataCell(((XPQUERYDOC_0!$A47-3)*64)+(XPQUERYDOC_0!K$1-0), "XPQUERYDOC_0")</f>
        <v>#NAME?</v>
      </c>
      <c r="L47" t="e">
        <f ca="1">_xll.xpGetDataCell(((XPQUERYDOC_0!$A47-3)*64)+(XPQUERYDOC_0!L$1-0), "XPQUERYDOC_0")</f>
        <v>#NAME?</v>
      </c>
      <c r="M47" t="e">
        <f ca="1">_xll.xpGetDataCell(((XPQUERYDOC_0!$A47-3)*64)+(XPQUERYDOC_0!M$1-0), "XPQUERYDOC_0")</f>
        <v>#NAME?</v>
      </c>
      <c r="N47" t="e">
        <f ca="1">_xll.xpGetDataCell(((XPQUERYDOC_0!$A47-3)*64)+(XPQUERYDOC_0!N$1-0), "XPQUERYDOC_0")</f>
        <v>#NAME?</v>
      </c>
      <c r="O47" t="e">
        <f ca="1">_xll.xpGetDataCell(((XPQUERYDOC_0!$A47-3)*64)+(XPQUERYDOC_0!O$1-0), "XPQUERYDOC_0")</f>
        <v>#NAME?</v>
      </c>
      <c r="P47" t="e">
        <f ca="1">_xll.xpGetDataCell(((XPQUERYDOC_0!$A47-3)*64)+(XPQUERYDOC_0!P$1-0), "XPQUERYDOC_0")</f>
        <v>#NAME?</v>
      </c>
      <c r="Q47" t="e">
        <f ca="1">_xll.xpGetDataCell(((XPQUERYDOC_0!$A47-3)*64)+(XPQUERYDOC_0!Q$1-0), "XPQUERYDOC_0")</f>
        <v>#NAME?</v>
      </c>
      <c r="R47" t="e">
        <f ca="1">_xll.xpGetDataCell(((XPQUERYDOC_0!$A47-3)*64)+(XPQUERYDOC_0!R$1-0), "XPQUERYDOC_0")</f>
        <v>#NAME?</v>
      </c>
      <c r="S47" t="e">
        <f ca="1">_xll.xpGetDataCell(((XPQUERYDOC_0!$A47-3)*64)+(XPQUERYDOC_0!S$1-0), "XPQUERYDOC_0")</f>
        <v>#NAME?</v>
      </c>
      <c r="T47" t="e">
        <f ca="1">_xll.xpGetDataCell(((XPQUERYDOC_0!$A47-3)*64)+(XPQUERYDOC_0!T$1-0), "XPQUERYDOC_0")</f>
        <v>#NAME?</v>
      </c>
      <c r="U47" t="e">
        <f ca="1">_xll.xpGetDataCell(((XPQUERYDOC_0!$A47-3)*64)+(XPQUERYDOC_0!U$1-0), "XPQUERYDOC_0")</f>
        <v>#NAME?</v>
      </c>
      <c r="V47" t="e">
        <f ca="1">_xll.xpGetDataCell(((XPQUERYDOC_0!$A47-3)*64)+(XPQUERYDOC_0!V$1-0), "XPQUERYDOC_0")</f>
        <v>#NAME?</v>
      </c>
      <c r="W47" t="e">
        <f ca="1">_xll.xpGetDataCell(((XPQUERYDOC_0!$A47-3)*64)+(XPQUERYDOC_0!W$1-0), "XPQUERYDOC_0")</f>
        <v>#NAME?</v>
      </c>
      <c r="X47" t="e">
        <f ca="1">_xll.xpGetDataCell(((XPQUERYDOC_0!$A47-3)*64)+(XPQUERYDOC_0!X$1-0), "XPQUERYDOC_0")</f>
        <v>#NAME?</v>
      </c>
      <c r="Y47" t="e">
        <f ca="1">_xll.xpGetDataCell(((XPQUERYDOC_0!$A47-3)*64)+(XPQUERYDOC_0!Y$1-0), "XPQUERYDOC_0")</f>
        <v>#NAME?</v>
      </c>
      <c r="Z47" t="e">
        <f ca="1">_xll.xpGetDataCell(((XPQUERYDOC_0!$A47-3)*64)+(XPQUERYDOC_0!Z$1-0), "XPQUERYDOC_0")</f>
        <v>#NAME?</v>
      </c>
      <c r="AA47" t="e">
        <f ca="1">_xll.xpGetDataCell(((XPQUERYDOC_0!$A47-3)*64)+(XPQUERYDOC_0!AA$1-0), "XPQUERYDOC_0")</f>
        <v>#NAME?</v>
      </c>
      <c r="AB47" t="e">
        <f ca="1">_xll.xpGetDataCell(((XPQUERYDOC_0!$A47-3)*64)+(XPQUERYDOC_0!AB$1-0), "XPQUERYDOC_0")</f>
        <v>#NAME?</v>
      </c>
      <c r="AC47" t="e">
        <f ca="1">_xll.xpGetDataCell(((XPQUERYDOC_0!$A47-3)*64)+(XPQUERYDOC_0!AC$1-0), "XPQUERYDOC_0")</f>
        <v>#NAME?</v>
      </c>
      <c r="AD47" t="e">
        <f ca="1">_xll.xpGetDataCell(((XPQUERYDOC_0!$A47-3)*64)+(XPQUERYDOC_0!AD$1-0), "XPQUERYDOC_0")</f>
        <v>#NAME?</v>
      </c>
      <c r="AE47" t="e">
        <f ca="1">_xll.xpGetDataCell(((XPQUERYDOC_0!$A47-3)*64)+(XPQUERYDOC_0!AE$1-0), "XPQUERYDOC_0")</f>
        <v>#NAME?</v>
      </c>
      <c r="AF47" t="e">
        <f ca="1">_xll.xpGetDataCell(((XPQUERYDOC_0!$A47-3)*64)+(XPQUERYDOC_0!AF$1-0), "XPQUERYDOC_0")</f>
        <v>#NAME?</v>
      </c>
      <c r="AG47" t="e">
        <f ca="1">_xll.xpGetDataCell(((XPQUERYDOC_0!$A47-3)*64)+(XPQUERYDOC_0!AG$1-0), "XPQUERYDOC_0")</f>
        <v>#NAME?</v>
      </c>
      <c r="AH47" t="e">
        <f ca="1">_xll.xpGetDataCell(((XPQUERYDOC_0!$A47-3)*64)+(XPQUERYDOC_0!AH$1-0), "XPQUERYDOC_0")</f>
        <v>#NAME?</v>
      </c>
      <c r="AI47" t="e">
        <f ca="1">_xll.xpGetDataCell(((XPQUERYDOC_0!$A47-3)*64)+(XPQUERYDOC_0!AI$1-0), "XPQUERYDOC_0")</f>
        <v>#NAME?</v>
      </c>
      <c r="AJ47" t="e">
        <f ca="1">_xll.xpGetDataCell(((XPQUERYDOC_0!$A47-3)*64)+(XPQUERYDOC_0!AJ$1-0), "XPQUERYDOC_0")</f>
        <v>#NAME?</v>
      </c>
      <c r="AK47" t="e">
        <f ca="1">_xll.xpGetDataCell(((XPQUERYDOC_0!$A47-3)*64)+(XPQUERYDOC_0!AK$1-0), "XPQUERYDOC_0")</f>
        <v>#NAME?</v>
      </c>
      <c r="AL47" t="e">
        <f ca="1">_xll.xpGetDataCell(((XPQUERYDOC_0!$A47-3)*64)+(XPQUERYDOC_0!AL$1-0), "XPQUERYDOC_0")</f>
        <v>#NAME?</v>
      </c>
      <c r="AM47" t="e">
        <f ca="1">_xll.xpGetDataCell(((XPQUERYDOC_0!$A47-3)*64)+(XPQUERYDOC_0!AM$1-0), "XPQUERYDOC_0")</f>
        <v>#NAME?</v>
      </c>
      <c r="AN47" t="e">
        <f ca="1">_xll.xpGetDataCell(((XPQUERYDOC_0!$A47-3)*64)+(XPQUERYDOC_0!AN$1-0), "XPQUERYDOC_0")</f>
        <v>#NAME?</v>
      </c>
      <c r="AO47" t="e">
        <f ca="1">_xll.xpGetDataCell(((XPQUERYDOC_0!$A47-3)*64)+(XPQUERYDOC_0!AO$1-0), "XPQUERYDOC_0")</f>
        <v>#NAME?</v>
      </c>
      <c r="AP47" t="e">
        <f ca="1">_xll.xpGetDataCell(((XPQUERYDOC_0!$A47-3)*64)+(XPQUERYDOC_0!AP$1-0), "XPQUERYDOC_0")</f>
        <v>#NAME?</v>
      </c>
      <c r="AQ47" t="e">
        <f ca="1">_xll.xpGetDataCell(((XPQUERYDOC_0!$A47-3)*64)+(XPQUERYDOC_0!AQ$1-0), "XPQUERYDOC_0")</f>
        <v>#NAME?</v>
      </c>
      <c r="AR47" t="e">
        <f ca="1">_xll.xpGetDataCell(((XPQUERYDOC_0!$A47-3)*64)+(XPQUERYDOC_0!AR$1-0), "XPQUERYDOC_0")</f>
        <v>#NAME?</v>
      </c>
      <c r="AS47" t="e">
        <f ca="1">_xll.xpGetDataCell(((XPQUERYDOC_0!$A47-3)*64)+(XPQUERYDOC_0!AS$1-0), "XPQUERYDOC_0")</f>
        <v>#NAME?</v>
      </c>
      <c r="AT47" t="e">
        <f ca="1">_xll.xpGetDataCell(((XPQUERYDOC_0!$A47-3)*64)+(XPQUERYDOC_0!AT$1-0), "XPQUERYDOC_0")</f>
        <v>#NAME?</v>
      </c>
      <c r="AU47" t="e">
        <f ca="1">_xll.xpGetDataCell(((XPQUERYDOC_0!$A47-3)*64)+(XPQUERYDOC_0!AU$1-0), "XPQUERYDOC_0")</f>
        <v>#NAME?</v>
      </c>
      <c r="AV47" t="e">
        <f ca="1">_xll.xpGetDataCell(((XPQUERYDOC_0!$A47-3)*64)+(XPQUERYDOC_0!AV$1-0), "XPQUERYDOC_0")</f>
        <v>#NAME?</v>
      </c>
      <c r="AW47" t="e">
        <f ca="1">_xll.xpGetDataCell(((XPQUERYDOC_0!$A47-3)*64)+(XPQUERYDOC_0!AW$1-0), "XPQUERYDOC_0")</f>
        <v>#NAME?</v>
      </c>
      <c r="AX47" t="e">
        <f ca="1">_xll.xpGetDataCell(((XPQUERYDOC_0!$A47-3)*64)+(XPQUERYDOC_0!AX$1-0), "XPQUERYDOC_0")</f>
        <v>#NAME?</v>
      </c>
      <c r="AY47" t="e">
        <f ca="1">_xll.xpGetDataCell(((XPQUERYDOC_0!$A47-3)*64)+(XPQUERYDOC_0!AY$1-0), "XPQUERYDOC_0")</f>
        <v>#NAME?</v>
      </c>
      <c r="AZ47" t="e">
        <f ca="1">_xll.xpGetDataCell(((XPQUERYDOC_0!$A47-3)*64)+(XPQUERYDOC_0!AZ$1-0), "XPQUERYDOC_0")</f>
        <v>#NAME?</v>
      </c>
      <c r="BA47" t="e">
        <f ca="1">_xll.xpGetDataCell(((XPQUERYDOC_0!$A47-3)*64)+(XPQUERYDOC_0!BA$1-0), "XPQUERYDOC_0")</f>
        <v>#NAME?</v>
      </c>
      <c r="BB47" t="e">
        <f ca="1">_xll.xpGetDataCell(((XPQUERYDOC_0!$A47-3)*64)+(XPQUERYDOC_0!BB$1-0), "XPQUERYDOC_0")</f>
        <v>#NAME?</v>
      </c>
      <c r="BC47" t="e">
        <f ca="1">_xll.xpGetDataCell(((XPQUERYDOC_0!$A47-3)*64)+(XPQUERYDOC_0!BC$1-0), "XPQUERYDOC_0")</f>
        <v>#NAME?</v>
      </c>
      <c r="BD47" t="e">
        <f ca="1">_xll.xpGetDataCell(((XPQUERYDOC_0!$A47-3)*64)+(XPQUERYDOC_0!BD$1-0), "XPQUERYDOC_0")</f>
        <v>#NAME?</v>
      </c>
      <c r="BE47" t="e">
        <f ca="1">_xll.xpGetDataCell(((XPQUERYDOC_0!$A47-3)*64)+(XPQUERYDOC_0!BE$1-0), "XPQUERYDOC_0")</f>
        <v>#NAME?</v>
      </c>
      <c r="BF47" t="e">
        <f ca="1">_xll.xpGetDataCell(((XPQUERYDOC_0!$A47-3)*64)+(XPQUERYDOC_0!BF$1-0), "XPQUERYDOC_0")</f>
        <v>#NAME?</v>
      </c>
      <c r="BG47" t="e">
        <f ca="1">_xll.xpGetDataCell(((XPQUERYDOC_0!$A47-3)*64)+(XPQUERYDOC_0!BG$1-0), "XPQUERYDOC_0")</f>
        <v>#NAME?</v>
      </c>
      <c r="BH47" t="e">
        <f ca="1">_xll.xpGetDataCell(((XPQUERYDOC_0!$A47-3)*64)+(XPQUERYDOC_0!BH$1-0), "XPQUERYDOC_0")</f>
        <v>#NAME?</v>
      </c>
      <c r="BI47" t="e">
        <f ca="1">_xll.xpGetDataCell(((XPQUERYDOC_0!$A47-3)*64)+(XPQUERYDOC_0!BI$1-0), "XPQUERYDOC_0")</f>
        <v>#NAME?</v>
      </c>
      <c r="BJ47" t="e">
        <f ca="1">_xll.xpGetDataCell(((XPQUERYDOC_0!$A47-3)*64)+(XPQUERYDOC_0!BJ$1-0), "XPQUERYDOC_0")</f>
        <v>#NAME?</v>
      </c>
      <c r="BK47" t="e">
        <f ca="1">_xll.xpGetDataCell(((XPQUERYDOC_0!$A47-3)*64)+(XPQUERYDOC_0!BK$1-0), "XPQUERYDOC_0")</f>
        <v>#NAME?</v>
      </c>
      <c r="BL47" t="e">
        <f ca="1">_xll.xpGetDataCell(((XPQUERYDOC_0!$A47-3)*64)+(XPQUERYDOC_0!BL$1-0), "XPQUERYDOC_0")</f>
        <v>#NAME?</v>
      </c>
      <c r="BM47" t="e">
        <f ca="1">_xll.xpGetDataCell(((XPQUERYDOC_0!$A47-3)*64)+(XPQUERYDOC_0!BM$1-0), "XPQUERYDOC_0")</f>
        <v>#NAME?</v>
      </c>
    </row>
    <row r="48" spans="1:65">
      <c r="A48" t="e">
        <f ca="1">_xll.xpGetDimLabel(2, 43, "XPQUERYDOC_0")</f>
        <v>#NAME?</v>
      </c>
      <c r="B48" t="e">
        <f ca="1">_xll.xpGetDataCell(((XPQUERYDOC_0!$A48-3)*64)+(XPQUERYDOC_0!B$1-0), "XPQUERYDOC_0")</f>
        <v>#NAME?</v>
      </c>
      <c r="C48" t="e">
        <f ca="1">_xll.xpGetDataCell(((XPQUERYDOC_0!$A48-3)*64)+(XPQUERYDOC_0!C$1-0), "XPQUERYDOC_0")</f>
        <v>#NAME?</v>
      </c>
      <c r="D48" t="e">
        <f ca="1">_xll.xpGetDataCell(((XPQUERYDOC_0!$A48-3)*64)+(XPQUERYDOC_0!D$1-0), "XPQUERYDOC_0")</f>
        <v>#NAME?</v>
      </c>
      <c r="E48" t="e">
        <f ca="1">_xll.xpGetDataCell(((XPQUERYDOC_0!$A48-3)*64)+(XPQUERYDOC_0!E$1-0), "XPQUERYDOC_0")</f>
        <v>#NAME?</v>
      </c>
      <c r="F48" t="e">
        <f ca="1">_xll.xpGetDataCell(((XPQUERYDOC_0!$A48-3)*64)+(XPQUERYDOC_0!F$1-0), "XPQUERYDOC_0")</f>
        <v>#NAME?</v>
      </c>
      <c r="G48" t="e">
        <f ca="1">_xll.xpGetDataCell(((XPQUERYDOC_0!$A48-3)*64)+(XPQUERYDOC_0!G$1-0), "XPQUERYDOC_0")</f>
        <v>#NAME?</v>
      </c>
      <c r="H48" t="e">
        <f ca="1">_xll.xpGetDataCell(((XPQUERYDOC_0!$A48-3)*64)+(XPQUERYDOC_0!H$1-0), "XPQUERYDOC_0")</f>
        <v>#NAME?</v>
      </c>
      <c r="I48" t="e">
        <f ca="1">_xll.xpGetDataCell(((XPQUERYDOC_0!$A48-3)*64)+(XPQUERYDOC_0!I$1-0), "XPQUERYDOC_0")</f>
        <v>#NAME?</v>
      </c>
      <c r="J48" t="e">
        <f ca="1">_xll.xpGetDataCell(((XPQUERYDOC_0!$A48-3)*64)+(XPQUERYDOC_0!J$1-0), "XPQUERYDOC_0")</f>
        <v>#NAME?</v>
      </c>
      <c r="K48" t="e">
        <f ca="1">_xll.xpGetDataCell(((XPQUERYDOC_0!$A48-3)*64)+(XPQUERYDOC_0!K$1-0), "XPQUERYDOC_0")</f>
        <v>#NAME?</v>
      </c>
      <c r="L48" t="e">
        <f ca="1">_xll.xpGetDataCell(((XPQUERYDOC_0!$A48-3)*64)+(XPQUERYDOC_0!L$1-0), "XPQUERYDOC_0")</f>
        <v>#NAME?</v>
      </c>
      <c r="M48" t="e">
        <f ca="1">_xll.xpGetDataCell(((XPQUERYDOC_0!$A48-3)*64)+(XPQUERYDOC_0!M$1-0), "XPQUERYDOC_0")</f>
        <v>#NAME?</v>
      </c>
      <c r="N48" t="e">
        <f ca="1">_xll.xpGetDataCell(((XPQUERYDOC_0!$A48-3)*64)+(XPQUERYDOC_0!N$1-0), "XPQUERYDOC_0")</f>
        <v>#NAME?</v>
      </c>
      <c r="O48" t="e">
        <f ca="1">_xll.xpGetDataCell(((XPQUERYDOC_0!$A48-3)*64)+(XPQUERYDOC_0!O$1-0), "XPQUERYDOC_0")</f>
        <v>#NAME?</v>
      </c>
      <c r="P48" t="e">
        <f ca="1">_xll.xpGetDataCell(((XPQUERYDOC_0!$A48-3)*64)+(XPQUERYDOC_0!P$1-0), "XPQUERYDOC_0")</f>
        <v>#NAME?</v>
      </c>
      <c r="Q48" t="e">
        <f ca="1">_xll.xpGetDataCell(((XPQUERYDOC_0!$A48-3)*64)+(XPQUERYDOC_0!Q$1-0), "XPQUERYDOC_0")</f>
        <v>#NAME?</v>
      </c>
      <c r="R48" t="e">
        <f ca="1">_xll.xpGetDataCell(((XPQUERYDOC_0!$A48-3)*64)+(XPQUERYDOC_0!R$1-0), "XPQUERYDOC_0")</f>
        <v>#NAME?</v>
      </c>
      <c r="S48" t="e">
        <f ca="1">_xll.xpGetDataCell(((XPQUERYDOC_0!$A48-3)*64)+(XPQUERYDOC_0!S$1-0), "XPQUERYDOC_0")</f>
        <v>#NAME?</v>
      </c>
      <c r="T48" t="e">
        <f ca="1">_xll.xpGetDataCell(((XPQUERYDOC_0!$A48-3)*64)+(XPQUERYDOC_0!T$1-0), "XPQUERYDOC_0")</f>
        <v>#NAME?</v>
      </c>
      <c r="U48" t="e">
        <f ca="1">_xll.xpGetDataCell(((XPQUERYDOC_0!$A48-3)*64)+(XPQUERYDOC_0!U$1-0), "XPQUERYDOC_0")</f>
        <v>#NAME?</v>
      </c>
      <c r="V48" t="e">
        <f ca="1">_xll.xpGetDataCell(((XPQUERYDOC_0!$A48-3)*64)+(XPQUERYDOC_0!V$1-0), "XPQUERYDOC_0")</f>
        <v>#NAME?</v>
      </c>
      <c r="W48" t="e">
        <f ca="1">_xll.xpGetDataCell(((XPQUERYDOC_0!$A48-3)*64)+(XPQUERYDOC_0!W$1-0), "XPQUERYDOC_0")</f>
        <v>#NAME?</v>
      </c>
      <c r="X48" t="e">
        <f ca="1">_xll.xpGetDataCell(((XPQUERYDOC_0!$A48-3)*64)+(XPQUERYDOC_0!X$1-0), "XPQUERYDOC_0")</f>
        <v>#NAME?</v>
      </c>
      <c r="Y48" t="e">
        <f ca="1">_xll.xpGetDataCell(((XPQUERYDOC_0!$A48-3)*64)+(XPQUERYDOC_0!Y$1-0), "XPQUERYDOC_0")</f>
        <v>#NAME?</v>
      </c>
      <c r="Z48" t="e">
        <f ca="1">_xll.xpGetDataCell(((XPQUERYDOC_0!$A48-3)*64)+(XPQUERYDOC_0!Z$1-0), "XPQUERYDOC_0")</f>
        <v>#NAME?</v>
      </c>
      <c r="AA48" t="e">
        <f ca="1">_xll.xpGetDataCell(((XPQUERYDOC_0!$A48-3)*64)+(XPQUERYDOC_0!AA$1-0), "XPQUERYDOC_0")</f>
        <v>#NAME?</v>
      </c>
      <c r="AB48" t="e">
        <f ca="1">_xll.xpGetDataCell(((XPQUERYDOC_0!$A48-3)*64)+(XPQUERYDOC_0!AB$1-0), "XPQUERYDOC_0")</f>
        <v>#NAME?</v>
      </c>
      <c r="AC48" t="e">
        <f ca="1">_xll.xpGetDataCell(((XPQUERYDOC_0!$A48-3)*64)+(XPQUERYDOC_0!AC$1-0), "XPQUERYDOC_0")</f>
        <v>#NAME?</v>
      </c>
      <c r="AD48" t="e">
        <f ca="1">_xll.xpGetDataCell(((XPQUERYDOC_0!$A48-3)*64)+(XPQUERYDOC_0!AD$1-0), "XPQUERYDOC_0")</f>
        <v>#NAME?</v>
      </c>
      <c r="AE48" t="e">
        <f ca="1">_xll.xpGetDataCell(((XPQUERYDOC_0!$A48-3)*64)+(XPQUERYDOC_0!AE$1-0), "XPQUERYDOC_0")</f>
        <v>#NAME?</v>
      </c>
      <c r="AF48" t="e">
        <f ca="1">_xll.xpGetDataCell(((XPQUERYDOC_0!$A48-3)*64)+(XPQUERYDOC_0!AF$1-0), "XPQUERYDOC_0")</f>
        <v>#NAME?</v>
      </c>
      <c r="AG48" t="e">
        <f ca="1">_xll.xpGetDataCell(((XPQUERYDOC_0!$A48-3)*64)+(XPQUERYDOC_0!AG$1-0), "XPQUERYDOC_0")</f>
        <v>#NAME?</v>
      </c>
      <c r="AH48" t="e">
        <f ca="1">_xll.xpGetDataCell(((XPQUERYDOC_0!$A48-3)*64)+(XPQUERYDOC_0!AH$1-0), "XPQUERYDOC_0")</f>
        <v>#NAME?</v>
      </c>
      <c r="AI48" t="e">
        <f ca="1">_xll.xpGetDataCell(((XPQUERYDOC_0!$A48-3)*64)+(XPQUERYDOC_0!AI$1-0), "XPQUERYDOC_0")</f>
        <v>#NAME?</v>
      </c>
      <c r="AJ48" t="e">
        <f ca="1">_xll.xpGetDataCell(((XPQUERYDOC_0!$A48-3)*64)+(XPQUERYDOC_0!AJ$1-0), "XPQUERYDOC_0")</f>
        <v>#NAME?</v>
      </c>
      <c r="AK48" t="e">
        <f ca="1">_xll.xpGetDataCell(((XPQUERYDOC_0!$A48-3)*64)+(XPQUERYDOC_0!AK$1-0), "XPQUERYDOC_0")</f>
        <v>#NAME?</v>
      </c>
      <c r="AL48" t="e">
        <f ca="1">_xll.xpGetDataCell(((XPQUERYDOC_0!$A48-3)*64)+(XPQUERYDOC_0!AL$1-0), "XPQUERYDOC_0")</f>
        <v>#NAME?</v>
      </c>
      <c r="AM48" t="e">
        <f ca="1">_xll.xpGetDataCell(((XPQUERYDOC_0!$A48-3)*64)+(XPQUERYDOC_0!AM$1-0), "XPQUERYDOC_0")</f>
        <v>#NAME?</v>
      </c>
      <c r="AN48" t="e">
        <f ca="1">_xll.xpGetDataCell(((XPQUERYDOC_0!$A48-3)*64)+(XPQUERYDOC_0!AN$1-0), "XPQUERYDOC_0")</f>
        <v>#NAME?</v>
      </c>
      <c r="AO48" t="e">
        <f ca="1">_xll.xpGetDataCell(((XPQUERYDOC_0!$A48-3)*64)+(XPQUERYDOC_0!AO$1-0), "XPQUERYDOC_0")</f>
        <v>#NAME?</v>
      </c>
      <c r="AP48" t="e">
        <f ca="1">_xll.xpGetDataCell(((XPQUERYDOC_0!$A48-3)*64)+(XPQUERYDOC_0!AP$1-0), "XPQUERYDOC_0")</f>
        <v>#NAME?</v>
      </c>
      <c r="AQ48" t="e">
        <f ca="1">_xll.xpGetDataCell(((XPQUERYDOC_0!$A48-3)*64)+(XPQUERYDOC_0!AQ$1-0), "XPQUERYDOC_0")</f>
        <v>#NAME?</v>
      </c>
      <c r="AR48" t="e">
        <f ca="1">_xll.xpGetDataCell(((XPQUERYDOC_0!$A48-3)*64)+(XPQUERYDOC_0!AR$1-0), "XPQUERYDOC_0")</f>
        <v>#NAME?</v>
      </c>
      <c r="AS48" t="e">
        <f ca="1">_xll.xpGetDataCell(((XPQUERYDOC_0!$A48-3)*64)+(XPQUERYDOC_0!AS$1-0), "XPQUERYDOC_0")</f>
        <v>#NAME?</v>
      </c>
      <c r="AT48" t="e">
        <f ca="1">_xll.xpGetDataCell(((XPQUERYDOC_0!$A48-3)*64)+(XPQUERYDOC_0!AT$1-0), "XPQUERYDOC_0")</f>
        <v>#NAME?</v>
      </c>
      <c r="AU48" t="e">
        <f ca="1">_xll.xpGetDataCell(((XPQUERYDOC_0!$A48-3)*64)+(XPQUERYDOC_0!AU$1-0), "XPQUERYDOC_0")</f>
        <v>#NAME?</v>
      </c>
      <c r="AV48" t="e">
        <f ca="1">_xll.xpGetDataCell(((XPQUERYDOC_0!$A48-3)*64)+(XPQUERYDOC_0!AV$1-0), "XPQUERYDOC_0")</f>
        <v>#NAME?</v>
      </c>
      <c r="AW48" t="e">
        <f ca="1">_xll.xpGetDataCell(((XPQUERYDOC_0!$A48-3)*64)+(XPQUERYDOC_0!AW$1-0), "XPQUERYDOC_0")</f>
        <v>#NAME?</v>
      </c>
      <c r="AX48" t="e">
        <f ca="1">_xll.xpGetDataCell(((XPQUERYDOC_0!$A48-3)*64)+(XPQUERYDOC_0!AX$1-0), "XPQUERYDOC_0")</f>
        <v>#NAME?</v>
      </c>
      <c r="AY48" t="e">
        <f ca="1">_xll.xpGetDataCell(((XPQUERYDOC_0!$A48-3)*64)+(XPQUERYDOC_0!AY$1-0), "XPQUERYDOC_0")</f>
        <v>#NAME?</v>
      </c>
      <c r="AZ48" t="e">
        <f ca="1">_xll.xpGetDataCell(((XPQUERYDOC_0!$A48-3)*64)+(XPQUERYDOC_0!AZ$1-0), "XPQUERYDOC_0")</f>
        <v>#NAME?</v>
      </c>
      <c r="BA48" t="e">
        <f ca="1">_xll.xpGetDataCell(((XPQUERYDOC_0!$A48-3)*64)+(XPQUERYDOC_0!BA$1-0), "XPQUERYDOC_0")</f>
        <v>#NAME?</v>
      </c>
      <c r="BB48" t="e">
        <f ca="1">_xll.xpGetDataCell(((XPQUERYDOC_0!$A48-3)*64)+(XPQUERYDOC_0!BB$1-0), "XPQUERYDOC_0")</f>
        <v>#NAME?</v>
      </c>
      <c r="BC48" t="e">
        <f ca="1">_xll.xpGetDataCell(((XPQUERYDOC_0!$A48-3)*64)+(XPQUERYDOC_0!BC$1-0), "XPQUERYDOC_0")</f>
        <v>#NAME?</v>
      </c>
      <c r="BD48" t="e">
        <f ca="1">_xll.xpGetDataCell(((XPQUERYDOC_0!$A48-3)*64)+(XPQUERYDOC_0!BD$1-0), "XPQUERYDOC_0")</f>
        <v>#NAME?</v>
      </c>
      <c r="BE48" t="e">
        <f ca="1">_xll.xpGetDataCell(((XPQUERYDOC_0!$A48-3)*64)+(XPQUERYDOC_0!BE$1-0), "XPQUERYDOC_0")</f>
        <v>#NAME?</v>
      </c>
      <c r="BF48" t="e">
        <f ca="1">_xll.xpGetDataCell(((XPQUERYDOC_0!$A48-3)*64)+(XPQUERYDOC_0!BF$1-0), "XPQUERYDOC_0")</f>
        <v>#NAME?</v>
      </c>
      <c r="BG48" t="e">
        <f ca="1">_xll.xpGetDataCell(((XPQUERYDOC_0!$A48-3)*64)+(XPQUERYDOC_0!BG$1-0), "XPQUERYDOC_0")</f>
        <v>#NAME?</v>
      </c>
      <c r="BH48" t="e">
        <f ca="1">_xll.xpGetDataCell(((XPQUERYDOC_0!$A48-3)*64)+(XPQUERYDOC_0!BH$1-0), "XPQUERYDOC_0")</f>
        <v>#NAME?</v>
      </c>
      <c r="BI48" t="e">
        <f ca="1">_xll.xpGetDataCell(((XPQUERYDOC_0!$A48-3)*64)+(XPQUERYDOC_0!BI$1-0), "XPQUERYDOC_0")</f>
        <v>#NAME?</v>
      </c>
      <c r="BJ48" t="e">
        <f ca="1">_xll.xpGetDataCell(((XPQUERYDOC_0!$A48-3)*64)+(XPQUERYDOC_0!BJ$1-0), "XPQUERYDOC_0")</f>
        <v>#NAME?</v>
      </c>
      <c r="BK48" t="e">
        <f ca="1">_xll.xpGetDataCell(((XPQUERYDOC_0!$A48-3)*64)+(XPQUERYDOC_0!BK$1-0), "XPQUERYDOC_0")</f>
        <v>#NAME?</v>
      </c>
      <c r="BL48" t="e">
        <f ca="1">_xll.xpGetDataCell(((XPQUERYDOC_0!$A48-3)*64)+(XPQUERYDOC_0!BL$1-0), "XPQUERYDOC_0")</f>
        <v>#NAME?</v>
      </c>
      <c r="BM48" t="e">
        <f ca="1">_xll.xpGetDataCell(((XPQUERYDOC_0!$A48-3)*64)+(XPQUERYDOC_0!BM$1-0), "XPQUERYDOC_0")</f>
        <v>#NAME?</v>
      </c>
    </row>
    <row r="49" spans="1:65">
      <c r="A49" t="e">
        <f ca="1">_xll.xpGetDimLabel(2, 44, "XPQUERYDOC_0")</f>
        <v>#NAME?</v>
      </c>
      <c r="B49" t="e">
        <f ca="1">_xll.xpGetDataCell(((XPQUERYDOC_0!$A49-3)*64)+(XPQUERYDOC_0!B$1-0), "XPQUERYDOC_0")</f>
        <v>#NAME?</v>
      </c>
      <c r="C49" t="e">
        <f ca="1">_xll.xpGetDataCell(((XPQUERYDOC_0!$A49-3)*64)+(XPQUERYDOC_0!C$1-0), "XPQUERYDOC_0")</f>
        <v>#NAME?</v>
      </c>
      <c r="D49" t="e">
        <f ca="1">_xll.xpGetDataCell(((XPQUERYDOC_0!$A49-3)*64)+(XPQUERYDOC_0!D$1-0), "XPQUERYDOC_0")</f>
        <v>#NAME?</v>
      </c>
      <c r="E49" t="e">
        <f ca="1">_xll.xpGetDataCell(((XPQUERYDOC_0!$A49-3)*64)+(XPQUERYDOC_0!E$1-0), "XPQUERYDOC_0")</f>
        <v>#NAME?</v>
      </c>
      <c r="F49" t="e">
        <f ca="1">_xll.xpGetDataCell(((XPQUERYDOC_0!$A49-3)*64)+(XPQUERYDOC_0!F$1-0), "XPQUERYDOC_0")</f>
        <v>#NAME?</v>
      </c>
      <c r="G49" t="e">
        <f ca="1">_xll.xpGetDataCell(((XPQUERYDOC_0!$A49-3)*64)+(XPQUERYDOC_0!G$1-0), "XPQUERYDOC_0")</f>
        <v>#NAME?</v>
      </c>
      <c r="H49" t="e">
        <f ca="1">_xll.xpGetDataCell(((XPQUERYDOC_0!$A49-3)*64)+(XPQUERYDOC_0!H$1-0), "XPQUERYDOC_0")</f>
        <v>#NAME?</v>
      </c>
      <c r="I49" t="e">
        <f ca="1">_xll.xpGetDataCell(((XPQUERYDOC_0!$A49-3)*64)+(XPQUERYDOC_0!I$1-0), "XPQUERYDOC_0")</f>
        <v>#NAME?</v>
      </c>
      <c r="J49" t="e">
        <f ca="1">_xll.xpGetDataCell(((XPQUERYDOC_0!$A49-3)*64)+(XPQUERYDOC_0!J$1-0), "XPQUERYDOC_0")</f>
        <v>#NAME?</v>
      </c>
      <c r="K49" t="e">
        <f ca="1">_xll.xpGetDataCell(((XPQUERYDOC_0!$A49-3)*64)+(XPQUERYDOC_0!K$1-0), "XPQUERYDOC_0")</f>
        <v>#NAME?</v>
      </c>
      <c r="L49" t="e">
        <f ca="1">_xll.xpGetDataCell(((XPQUERYDOC_0!$A49-3)*64)+(XPQUERYDOC_0!L$1-0), "XPQUERYDOC_0")</f>
        <v>#NAME?</v>
      </c>
      <c r="M49" t="e">
        <f ca="1">_xll.xpGetDataCell(((XPQUERYDOC_0!$A49-3)*64)+(XPQUERYDOC_0!M$1-0), "XPQUERYDOC_0")</f>
        <v>#NAME?</v>
      </c>
      <c r="N49" t="e">
        <f ca="1">_xll.xpGetDataCell(((XPQUERYDOC_0!$A49-3)*64)+(XPQUERYDOC_0!N$1-0), "XPQUERYDOC_0")</f>
        <v>#NAME?</v>
      </c>
      <c r="O49" t="e">
        <f ca="1">_xll.xpGetDataCell(((XPQUERYDOC_0!$A49-3)*64)+(XPQUERYDOC_0!O$1-0), "XPQUERYDOC_0")</f>
        <v>#NAME?</v>
      </c>
      <c r="P49" t="e">
        <f ca="1">_xll.xpGetDataCell(((XPQUERYDOC_0!$A49-3)*64)+(XPQUERYDOC_0!P$1-0), "XPQUERYDOC_0")</f>
        <v>#NAME?</v>
      </c>
      <c r="Q49" t="e">
        <f ca="1">_xll.xpGetDataCell(((XPQUERYDOC_0!$A49-3)*64)+(XPQUERYDOC_0!Q$1-0), "XPQUERYDOC_0")</f>
        <v>#NAME?</v>
      </c>
      <c r="R49" t="e">
        <f ca="1">_xll.xpGetDataCell(((XPQUERYDOC_0!$A49-3)*64)+(XPQUERYDOC_0!R$1-0), "XPQUERYDOC_0")</f>
        <v>#NAME?</v>
      </c>
      <c r="S49" t="e">
        <f ca="1">_xll.xpGetDataCell(((XPQUERYDOC_0!$A49-3)*64)+(XPQUERYDOC_0!S$1-0), "XPQUERYDOC_0")</f>
        <v>#NAME?</v>
      </c>
      <c r="T49" t="e">
        <f ca="1">_xll.xpGetDataCell(((XPQUERYDOC_0!$A49-3)*64)+(XPQUERYDOC_0!T$1-0), "XPQUERYDOC_0")</f>
        <v>#NAME?</v>
      </c>
      <c r="U49" t="e">
        <f ca="1">_xll.xpGetDataCell(((XPQUERYDOC_0!$A49-3)*64)+(XPQUERYDOC_0!U$1-0), "XPQUERYDOC_0")</f>
        <v>#NAME?</v>
      </c>
      <c r="V49" t="e">
        <f ca="1">_xll.xpGetDataCell(((XPQUERYDOC_0!$A49-3)*64)+(XPQUERYDOC_0!V$1-0), "XPQUERYDOC_0")</f>
        <v>#NAME?</v>
      </c>
      <c r="W49" t="e">
        <f ca="1">_xll.xpGetDataCell(((XPQUERYDOC_0!$A49-3)*64)+(XPQUERYDOC_0!W$1-0), "XPQUERYDOC_0")</f>
        <v>#NAME?</v>
      </c>
      <c r="X49" t="e">
        <f ca="1">_xll.xpGetDataCell(((XPQUERYDOC_0!$A49-3)*64)+(XPQUERYDOC_0!X$1-0), "XPQUERYDOC_0")</f>
        <v>#NAME?</v>
      </c>
      <c r="Y49" t="e">
        <f ca="1">_xll.xpGetDataCell(((XPQUERYDOC_0!$A49-3)*64)+(XPQUERYDOC_0!Y$1-0), "XPQUERYDOC_0")</f>
        <v>#NAME?</v>
      </c>
      <c r="Z49" t="e">
        <f ca="1">_xll.xpGetDataCell(((XPQUERYDOC_0!$A49-3)*64)+(XPQUERYDOC_0!Z$1-0), "XPQUERYDOC_0")</f>
        <v>#NAME?</v>
      </c>
      <c r="AA49" t="e">
        <f ca="1">_xll.xpGetDataCell(((XPQUERYDOC_0!$A49-3)*64)+(XPQUERYDOC_0!AA$1-0), "XPQUERYDOC_0")</f>
        <v>#NAME?</v>
      </c>
      <c r="AB49" t="e">
        <f ca="1">_xll.xpGetDataCell(((XPQUERYDOC_0!$A49-3)*64)+(XPQUERYDOC_0!AB$1-0), "XPQUERYDOC_0")</f>
        <v>#NAME?</v>
      </c>
      <c r="AC49" t="e">
        <f ca="1">_xll.xpGetDataCell(((XPQUERYDOC_0!$A49-3)*64)+(XPQUERYDOC_0!AC$1-0), "XPQUERYDOC_0")</f>
        <v>#NAME?</v>
      </c>
      <c r="AD49" t="e">
        <f ca="1">_xll.xpGetDataCell(((XPQUERYDOC_0!$A49-3)*64)+(XPQUERYDOC_0!AD$1-0), "XPQUERYDOC_0")</f>
        <v>#NAME?</v>
      </c>
      <c r="AE49" t="e">
        <f ca="1">_xll.xpGetDataCell(((XPQUERYDOC_0!$A49-3)*64)+(XPQUERYDOC_0!AE$1-0), "XPQUERYDOC_0")</f>
        <v>#NAME?</v>
      </c>
      <c r="AF49" t="e">
        <f ca="1">_xll.xpGetDataCell(((XPQUERYDOC_0!$A49-3)*64)+(XPQUERYDOC_0!AF$1-0), "XPQUERYDOC_0")</f>
        <v>#NAME?</v>
      </c>
      <c r="AG49" t="e">
        <f ca="1">_xll.xpGetDataCell(((XPQUERYDOC_0!$A49-3)*64)+(XPQUERYDOC_0!AG$1-0), "XPQUERYDOC_0")</f>
        <v>#NAME?</v>
      </c>
      <c r="AH49" t="e">
        <f ca="1">_xll.xpGetDataCell(((XPQUERYDOC_0!$A49-3)*64)+(XPQUERYDOC_0!AH$1-0), "XPQUERYDOC_0")</f>
        <v>#NAME?</v>
      </c>
      <c r="AI49" t="e">
        <f ca="1">_xll.xpGetDataCell(((XPQUERYDOC_0!$A49-3)*64)+(XPQUERYDOC_0!AI$1-0), "XPQUERYDOC_0")</f>
        <v>#NAME?</v>
      </c>
      <c r="AJ49" t="e">
        <f ca="1">_xll.xpGetDataCell(((XPQUERYDOC_0!$A49-3)*64)+(XPQUERYDOC_0!AJ$1-0), "XPQUERYDOC_0")</f>
        <v>#NAME?</v>
      </c>
      <c r="AK49" t="e">
        <f ca="1">_xll.xpGetDataCell(((XPQUERYDOC_0!$A49-3)*64)+(XPQUERYDOC_0!AK$1-0), "XPQUERYDOC_0")</f>
        <v>#NAME?</v>
      </c>
      <c r="AL49" t="e">
        <f ca="1">_xll.xpGetDataCell(((XPQUERYDOC_0!$A49-3)*64)+(XPQUERYDOC_0!AL$1-0), "XPQUERYDOC_0")</f>
        <v>#NAME?</v>
      </c>
      <c r="AM49" t="e">
        <f ca="1">_xll.xpGetDataCell(((XPQUERYDOC_0!$A49-3)*64)+(XPQUERYDOC_0!AM$1-0), "XPQUERYDOC_0")</f>
        <v>#NAME?</v>
      </c>
      <c r="AN49" t="e">
        <f ca="1">_xll.xpGetDataCell(((XPQUERYDOC_0!$A49-3)*64)+(XPQUERYDOC_0!AN$1-0), "XPQUERYDOC_0")</f>
        <v>#NAME?</v>
      </c>
      <c r="AO49" t="e">
        <f ca="1">_xll.xpGetDataCell(((XPQUERYDOC_0!$A49-3)*64)+(XPQUERYDOC_0!AO$1-0), "XPQUERYDOC_0")</f>
        <v>#NAME?</v>
      </c>
      <c r="AP49" t="e">
        <f ca="1">_xll.xpGetDataCell(((XPQUERYDOC_0!$A49-3)*64)+(XPQUERYDOC_0!AP$1-0), "XPQUERYDOC_0")</f>
        <v>#NAME?</v>
      </c>
      <c r="AQ49" t="e">
        <f ca="1">_xll.xpGetDataCell(((XPQUERYDOC_0!$A49-3)*64)+(XPQUERYDOC_0!AQ$1-0), "XPQUERYDOC_0")</f>
        <v>#NAME?</v>
      </c>
      <c r="AR49" t="e">
        <f ca="1">_xll.xpGetDataCell(((XPQUERYDOC_0!$A49-3)*64)+(XPQUERYDOC_0!AR$1-0), "XPQUERYDOC_0")</f>
        <v>#NAME?</v>
      </c>
      <c r="AS49" t="e">
        <f ca="1">_xll.xpGetDataCell(((XPQUERYDOC_0!$A49-3)*64)+(XPQUERYDOC_0!AS$1-0), "XPQUERYDOC_0")</f>
        <v>#NAME?</v>
      </c>
      <c r="AT49" t="e">
        <f ca="1">_xll.xpGetDataCell(((XPQUERYDOC_0!$A49-3)*64)+(XPQUERYDOC_0!AT$1-0), "XPQUERYDOC_0")</f>
        <v>#NAME?</v>
      </c>
      <c r="AU49" t="e">
        <f ca="1">_xll.xpGetDataCell(((XPQUERYDOC_0!$A49-3)*64)+(XPQUERYDOC_0!AU$1-0), "XPQUERYDOC_0")</f>
        <v>#NAME?</v>
      </c>
      <c r="AV49" t="e">
        <f ca="1">_xll.xpGetDataCell(((XPQUERYDOC_0!$A49-3)*64)+(XPQUERYDOC_0!AV$1-0), "XPQUERYDOC_0")</f>
        <v>#NAME?</v>
      </c>
      <c r="AW49" t="e">
        <f ca="1">_xll.xpGetDataCell(((XPQUERYDOC_0!$A49-3)*64)+(XPQUERYDOC_0!AW$1-0), "XPQUERYDOC_0")</f>
        <v>#NAME?</v>
      </c>
      <c r="AX49" t="e">
        <f ca="1">_xll.xpGetDataCell(((XPQUERYDOC_0!$A49-3)*64)+(XPQUERYDOC_0!AX$1-0), "XPQUERYDOC_0")</f>
        <v>#NAME?</v>
      </c>
      <c r="AY49" t="e">
        <f ca="1">_xll.xpGetDataCell(((XPQUERYDOC_0!$A49-3)*64)+(XPQUERYDOC_0!AY$1-0), "XPQUERYDOC_0")</f>
        <v>#NAME?</v>
      </c>
      <c r="AZ49" t="e">
        <f ca="1">_xll.xpGetDataCell(((XPQUERYDOC_0!$A49-3)*64)+(XPQUERYDOC_0!AZ$1-0), "XPQUERYDOC_0")</f>
        <v>#NAME?</v>
      </c>
      <c r="BA49" t="e">
        <f ca="1">_xll.xpGetDataCell(((XPQUERYDOC_0!$A49-3)*64)+(XPQUERYDOC_0!BA$1-0), "XPQUERYDOC_0")</f>
        <v>#NAME?</v>
      </c>
      <c r="BB49" t="e">
        <f ca="1">_xll.xpGetDataCell(((XPQUERYDOC_0!$A49-3)*64)+(XPQUERYDOC_0!BB$1-0), "XPQUERYDOC_0")</f>
        <v>#NAME?</v>
      </c>
      <c r="BC49" t="e">
        <f ca="1">_xll.xpGetDataCell(((XPQUERYDOC_0!$A49-3)*64)+(XPQUERYDOC_0!BC$1-0), "XPQUERYDOC_0")</f>
        <v>#NAME?</v>
      </c>
      <c r="BD49" t="e">
        <f ca="1">_xll.xpGetDataCell(((XPQUERYDOC_0!$A49-3)*64)+(XPQUERYDOC_0!BD$1-0), "XPQUERYDOC_0")</f>
        <v>#NAME?</v>
      </c>
      <c r="BE49" t="e">
        <f ca="1">_xll.xpGetDataCell(((XPQUERYDOC_0!$A49-3)*64)+(XPQUERYDOC_0!BE$1-0), "XPQUERYDOC_0")</f>
        <v>#NAME?</v>
      </c>
      <c r="BF49" t="e">
        <f ca="1">_xll.xpGetDataCell(((XPQUERYDOC_0!$A49-3)*64)+(XPQUERYDOC_0!BF$1-0), "XPQUERYDOC_0")</f>
        <v>#NAME?</v>
      </c>
      <c r="BG49" t="e">
        <f ca="1">_xll.xpGetDataCell(((XPQUERYDOC_0!$A49-3)*64)+(XPQUERYDOC_0!BG$1-0), "XPQUERYDOC_0")</f>
        <v>#NAME?</v>
      </c>
      <c r="BH49" t="e">
        <f ca="1">_xll.xpGetDataCell(((XPQUERYDOC_0!$A49-3)*64)+(XPQUERYDOC_0!BH$1-0), "XPQUERYDOC_0")</f>
        <v>#NAME?</v>
      </c>
      <c r="BI49" t="e">
        <f ca="1">_xll.xpGetDataCell(((XPQUERYDOC_0!$A49-3)*64)+(XPQUERYDOC_0!BI$1-0), "XPQUERYDOC_0")</f>
        <v>#NAME?</v>
      </c>
      <c r="BJ49" t="e">
        <f ca="1">_xll.xpGetDataCell(((XPQUERYDOC_0!$A49-3)*64)+(XPQUERYDOC_0!BJ$1-0), "XPQUERYDOC_0")</f>
        <v>#NAME?</v>
      </c>
      <c r="BK49" t="e">
        <f ca="1">_xll.xpGetDataCell(((XPQUERYDOC_0!$A49-3)*64)+(XPQUERYDOC_0!BK$1-0), "XPQUERYDOC_0")</f>
        <v>#NAME?</v>
      </c>
      <c r="BL49" t="e">
        <f ca="1">_xll.xpGetDataCell(((XPQUERYDOC_0!$A49-3)*64)+(XPQUERYDOC_0!BL$1-0), "XPQUERYDOC_0")</f>
        <v>#NAME?</v>
      </c>
      <c r="BM49" t="e">
        <f ca="1">_xll.xpGetDataCell(((XPQUERYDOC_0!$A49-3)*64)+(XPQUERYDOC_0!BM$1-0), "XPQUERYDOC_0")</f>
        <v>#NAME?</v>
      </c>
    </row>
    <row r="50" spans="1:65">
      <c r="A50" t="e">
        <f ca="1">_xll.xpGetDimLabel(2, 45, "XPQUERYDOC_0")</f>
        <v>#NAME?</v>
      </c>
      <c r="B50" t="e">
        <f ca="1">_xll.xpGetDataCell(((XPQUERYDOC_0!$A50-3)*64)+(XPQUERYDOC_0!B$1-0), "XPQUERYDOC_0")</f>
        <v>#NAME?</v>
      </c>
      <c r="C50" t="e">
        <f ca="1">_xll.xpGetDataCell(((XPQUERYDOC_0!$A50-3)*64)+(XPQUERYDOC_0!C$1-0), "XPQUERYDOC_0")</f>
        <v>#NAME?</v>
      </c>
      <c r="D50" t="e">
        <f ca="1">_xll.xpGetDataCell(((XPQUERYDOC_0!$A50-3)*64)+(XPQUERYDOC_0!D$1-0), "XPQUERYDOC_0")</f>
        <v>#NAME?</v>
      </c>
      <c r="E50" t="e">
        <f ca="1">_xll.xpGetDataCell(((XPQUERYDOC_0!$A50-3)*64)+(XPQUERYDOC_0!E$1-0), "XPQUERYDOC_0")</f>
        <v>#NAME?</v>
      </c>
      <c r="F50" t="e">
        <f ca="1">_xll.xpGetDataCell(((XPQUERYDOC_0!$A50-3)*64)+(XPQUERYDOC_0!F$1-0), "XPQUERYDOC_0")</f>
        <v>#NAME?</v>
      </c>
      <c r="G50" t="e">
        <f ca="1">_xll.xpGetDataCell(((XPQUERYDOC_0!$A50-3)*64)+(XPQUERYDOC_0!G$1-0), "XPQUERYDOC_0")</f>
        <v>#NAME?</v>
      </c>
      <c r="H50" t="e">
        <f ca="1">_xll.xpGetDataCell(((XPQUERYDOC_0!$A50-3)*64)+(XPQUERYDOC_0!H$1-0), "XPQUERYDOC_0")</f>
        <v>#NAME?</v>
      </c>
      <c r="I50" t="e">
        <f ca="1">_xll.xpGetDataCell(((XPQUERYDOC_0!$A50-3)*64)+(XPQUERYDOC_0!I$1-0), "XPQUERYDOC_0")</f>
        <v>#NAME?</v>
      </c>
      <c r="J50" t="e">
        <f ca="1">_xll.xpGetDataCell(((XPQUERYDOC_0!$A50-3)*64)+(XPQUERYDOC_0!J$1-0), "XPQUERYDOC_0")</f>
        <v>#NAME?</v>
      </c>
      <c r="K50" t="e">
        <f ca="1">_xll.xpGetDataCell(((XPQUERYDOC_0!$A50-3)*64)+(XPQUERYDOC_0!K$1-0), "XPQUERYDOC_0")</f>
        <v>#NAME?</v>
      </c>
      <c r="L50" t="e">
        <f ca="1">_xll.xpGetDataCell(((XPQUERYDOC_0!$A50-3)*64)+(XPQUERYDOC_0!L$1-0), "XPQUERYDOC_0")</f>
        <v>#NAME?</v>
      </c>
      <c r="M50" t="e">
        <f ca="1">_xll.xpGetDataCell(((XPQUERYDOC_0!$A50-3)*64)+(XPQUERYDOC_0!M$1-0), "XPQUERYDOC_0")</f>
        <v>#NAME?</v>
      </c>
      <c r="N50" t="e">
        <f ca="1">_xll.xpGetDataCell(((XPQUERYDOC_0!$A50-3)*64)+(XPQUERYDOC_0!N$1-0), "XPQUERYDOC_0")</f>
        <v>#NAME?</v>
      </c>
      <c r="O50" t="e">
        <f ca="1">_xll.xpGetDataCell(((XPQUERYDOC_0!$A50-3)*64)+(XPQUERYDOC_0!O$1-0), "XPQUERYDOC_0")</f>
        <v>#NAME?</v>
      </c>
      <c r="P50" t="e">
        <f ca="1">_xll.xpGetDataCell(((XPQUERYDOC_0!$A50-3)*64)+(XPQUERYDOC_0!P$1-0), "XPQUERYDOC_0")</f>
        <v>#NAME?</v>
      </c>
      <c r="Q50" t="e">
        <f ca="1">_xll.xpGetDataCell(((XPQUERYDOC_0!$A50-3)*64)+(XPQUERYDOC_0!Q$1-0), "XPQUERYDOC_0")</f>
        <v>#NAME?</v>
      </c>
      <c r="R50" t="e">
        <f ca="1">_xll.xpGetDataCell(((XPQUERYDOC_0!$A50-3)*64)+(XPQUERYDOC_0!R$1-0), "XPQUERYDOC_0")</f>
        <v>#NAME?</v>
      </c>
      <c r="S50" t="e">
        <f ca="1">_xll.xpGetDataCell(((XPQUERYDOC_0!$A50-3)*64)+(XPQUERYDOC_0!S$1-0), "XPQUERYDOC_0")</f>
        <v>#NAME?</v>
      </c>
      <c r="T50" t="e">
        <f ca="1">_xll.xpGetDataCell(((XPQUERYDOC_0!$A50-3)*64)+(XPQUERYDOC_0!T$1-0), "XPQUERYDOC_0")</f>
        <v>#NAME?</v>
      </c>
      <c r="U50" t="e">
        <f ca="1">_xll.xpGetDataCell(((XPQUERYDOC_0!$A50-3)*64)+(XPQUERYDOC_0!U$1-0), "XPQUERYDOC_0")</f>
        <v>#NAME?</v>
      </c>
      <c r="V50" t="e">
        <f ca="1">_xll.xpGetDataCell(((XPQUERYDOC_0!$A50-3)*64)+(XPQUERYDOC_0!V$1-0), "XPQUERYDOC_0")</f>
        <v>#NAME?</v>
      </c>
      <c r="W50" t="e">
        <f ca="1">_xll.xpGetDataCell(((XPQUERYDOC_0!$A50-3)*64)+(XPQUERYDOC_0!W$1-0), "XPQUERYDOC_0")</f>
        <v>#NAME?</v>
      </c>
      <c r="X50" t="e">
        <f ca="1">_xll.xpGetDataCell(((XPQUERYDOC_0!$A50-3)*64)+(XPQUERYDOC_0!X$1-0), "XPQUERYDOC_0")</f>
        <v>#NAME?</v>
      </c>
      <c r="Y50" t="e">
        <f ca="1">_xll.xpGetDataCell(((XPQUERYDOC_0!$A50-3)*64)+(XPQUERYDOC_0!Y$1-0), "XPQUERYDOC_0")</f>
        <v>#NAME?</v>
      </c>
      <c r="Z50" t="e">
        <f ca="1">_xll.xpGetDataCell(((XPQUERYDOC_0!$A50-3)*64)+(XPQUERYDOC_0!Z$1-0), "XPQUERYDOC_0")</f>
        <v>#NAME?</v>
      </c>
      <c r="AA50" t="e">
        <f ca="1">_xll.xpGetDataCell(((XPQUERYDOC_0!$A50-3)*64)+(XPQUERYDOC_0!AA$1-0), "XPQUERYDOC_0")</f>
        <v>#NAME?</v>
      </c>
      <c r="AB50" t="e">
        <f ca="1">_xll.xpGetDataCell(((XPQUERYDOC_0!$A50-3)*64)+(XPQUERYDOC_0!AB$1-0), "XPQUERYDOC_0")</f>
        <v>#NAME?</v>
      </c>
      <c r="AC50" t="e">
        <f ca="1">_xll.xpGetDataCell(((XPQUERYDOC_0!$A50-3)*64)+(XPQUERYDOC_0!AC$1-0), "XPQUERYDOC_0")</f>
        <v>#NAME?</v>
      </c>
      <c r="AD50" t="e">
        <f ca="1">_xll.xpGetDataCell(((XPQUERYDOC_0!$A50-3)*64)+(XPQUERYDOC_0!AD$1-0), "XPQUERYDOC_0")</f>
        <v>#NAME?</v>
      </c>
      <c r="AE50" t="e">
        <f ca="1">_xll.xpGetDataCell(((XPQUERYDOC_0!$A50-3)*64)+(XPQUERYDOC_0!AE$1-0), "XPQUERYDOC_0")</f>
        <v>#NAME?</v>
      </c>
      <c r="AF50" t="e">
        <f ca="1">_xll.xpGetDataCell(((XPQUERYDOC_0!$A50-3)*64)+(XPQUERYDOC_0!AF$1-0), "XPQUERYDOC_0")</f>
        <v>#NAME?</v>
      </c>
      <c r="AG50" t="e">
        <f ca="1">_xll.xpGetDataCell(((XPQUERYDOC_0!$A50-3)*64)+(XPQUERYDOC_0!AG$1-0), "XPQUERYDOC_0")</f>
        <v>#NAME?</v>
      </c>
      <c r="AH50" t="e">
        <f ca="1">_xll.xpGetDataCell(((XPQUERYDOC_0!$A50-3)*64)+(XPQUERYDOC_0!AH$1-0), "XPQUERYDOC_0")</f>
        <v>#NAME?</v>
      </c>
      <c r="AI50" t="e">
        <f ca="1">_xll.xpGetDataCell(((XPQUERYDOC_0!$A50-3)*64)+(XPQUERYDOC_0!AI$1-0), "XPQUERYDOC_0")</f>
        <v>#NAME?</v>
      </c>
      <c r="AJ50" t="e">
        <f ca="1">_xll.xpGetDataCell(((XPQUERYDOC_0!$A50-3)*64)+(XPQUERYDOC_0!AJ$1-0), "XPQUERYDOC_0")</f>
        <v>#NAME?</v>
      </c>
      <c r="AK50" t="e">
        <f ca="1">_xll.xpGetDataCell(((XPQUERYDOC_0!$A50-3)*64)+(XPQUERYDOC_0!AK$1-0), "XPQUERYDOC_0")</f>
        <v>#NAME?</v>
      </c>
      <c r="AL50" t="e">
        <f ca="1">_xll.xpGetDataCell(((XPQUERYDOC_0!$A50-3)*64)+(XPQUERYDOC_0!AL$1-0), "XPQUERYDOC_0")</f>
        <v>#NAME?</v>
      </c>
      <c r="AM50" t="e">
        <f ca="1">_xll.xpGetDataCell(((XPQUERYDOC_0!$A50-3)*64)+(XPQUERYDOC_0!AM$1-0), "XPQUERYDOC_0")</f>
        <v>#NAME?</v>
      </c>
      <c r="AN50" t="e">
        <f ca="1">_xll.xpGetDataCell(((XPQUERYDOC_0!$A50-3)*64)+(XPQUERYDOC_0!AN$1-0), "XPQUERYDOC_0")</f>
        <v>#NAME?</v>
      </c>
      <c r="AO50" t="e">
        <f ca="1">_xll.xpGetDataCell(((XPQUERYDOC_0!$A50-3)*64)+(XPQUERYDOC_0!AO$1-0), "XPQUERYDOC_0")</f>
        <v>#NAME?</v>
      </c>
      <c r="AP50" t="e">
        <f ca="1">_xll.xpGetDataCell(((XPQUERYDOC_0!$A50-3)*64)+(XPQUERYDOC_0!AP$1-0), "XPQUERYDOC_0")</f>
        <v>#NAME?</v>
      </c>
      <c r="AQ50" t="e">
        <f ca="1">_xll.xpGetDataCell(((XPQUERYDOC_0!$A50-3)*64)+(XPQUERYDOC_0!AQ$1-0), "XPQUERYDOC_0")</f>
        <v>#NAME?</v>
      </c>
      <c r="AR50" t="e">
        <f ca="1">_xll.xpGetDataCell(((XPQUERYDOC_0!$A50-3)*64)+(XPQUERYDOC_0!AR$1-0), "XPQUERYDOC_0")</f>
        <v>#NAME?</v>
      </c>
      <c r="AS50" t="e">
        <f ca="1">_xll.xpGetDataCell(((XPQUERYDOC_0!$A50-3)*64)+(XPQUERYDOC_0!AS$1-0), "XPQUERYDOC_0")</f>
        <v>#NAME?</v>
      </c>
      <c r="AT50" t="e">
        <f ca="1">_xll.xpGetDataCell(((XPQUERYDOC_0!$A50-3)*64)+(XPQUERYDOC_0!AT$1-0), "XPQUERYDOC_0")</f>
        <v>#NAME?</v>
      </c>
      <c r="AU50" t="e">
        <f ca="1">_xll.xpGetDataCell(((XPQUERYDOC_0!$A50-3)*64)+(XPQUERYDOC_0!AU$1-0), "XPQUERYDOC_0")</f>
        <v>#NAME?</v>
      </c>
      <c r="AV50" t="e">
        <f ca="1">_xll.xpGetDataCell(((XPQUERYDOC_0!$A50-3)*64)+(XPQUERYDOC_0!AV$1-0), "XPQUERYDOC_0")</f>
        <v>#NAME?</v>
      </c>
      <c r="AW50" t="e">
        <f ca="1">_xll.xpGetDataCell(((XPQUERYDOC_0!$A50-3)*64)+(XPQUERYDOC_0!AW$1-0), "XPQUERYDOC_0")</f>
        <v>#NAME?</v>
      </c>
      <c r="AX50" t="e">
        <f ca="1">_xll.xpGetDataCell(((XPQUERYDOC_0!$A50-3)*64)+(XPQUERYDOC_0!AX$1-0), "XPQUERYDOC_0")</f>
        <v>#NAME?</v>
      </c>
      <c r="AY50" t="e">
        <f ca="1">_xll.xpGetDataCell(((XPQUERYDOC_0!$A50-3)*64)+(XPQUERYDOC_0!AY$1-0), "XPQUERYDOC_0")</f>
        <v>#NAME?</v>
      </c>
      <c r="AZ50" t="e">
        <f ca="1">_xll.xpGetDataCell(((XPQUERYDOC_0!$A50-3)*64)+(XPQUERYDOC_0!AZ$1-0), "XPQUERYDOC_0")</f>
        <v>#NAME?</v>
      </c>
      <c r="BA50" t="e">
        <f ca="1">_xll.xpGetDataCell(((XPQUERYDOC_0!$A50-3)*64)+(XPQUERYDOC_0!BA$1-0), "XPQUERYDOC_0")</f>
        <v>#NAME?</v>
      </c>
      <c r="BB50" t="e">
        <f ca="1">_xll.xpGetDataCell(((XPQUERYDOC_0!$A50-3)*64)+(XPQUERYDOC_0!BB$1-0), "XPQUERYDOC_0")</f>
        <v>#NAME?</v>
      </c>
      <c r="BC50" t="e">
        <f ca="1">_xll.xpGetDataCell(((XPQUERYDOC_0!$A50-3)*64)+(XPQUERYDOC_0!BC$1-0), "XPQUERYDOC_0")</f>
        <v>#NAME?</v>
      </c>
      <c r="BD50" t="e">
        <f ca="1">_xll.xpGetDataCell(((XPQUERYDOC_0!$A50-3)*64)+(XPQUERYDOC_0!BD$1-0), "XPQUERYDOC_0")</f>
        <v>#NAME?</v>
      </c>
      <c r="BE50" t="e">
        <f ca="1">_xll.xpGetDataCell(((XPQUERYDOC_0!$A50-3)*64)+(XPQUERYDOC_0!BE$1-0), "XPQUERYDOC_0")</f>
        <v>#NAME?</v>
      </c>
      <c r="BF50" t="e">
        <f ca="1">_xll.xpGetDataCell(((XPQUERYDOC_0!$A50-3)*64)+(XPQUERYDOC_0!BF$1-0), "XPQUERYDOC_0")</f>
        <v>#NAME?</v>
      </c>
      <c r="BG50" t="e">
        <f ca="1">_xll.xpGetDataCell(((XPQUERYDOC_0!$A50-3)*64)+(XPQUERYDOC_0!BG$1-0), "XPQUERYDOC_0")</f>
        <v>#NAME?</v>
      </c>
      <c r="BH50" t="e">
        <f ca="1">_xll.xpGetDataCell(((XPQUERYDOC_0!$A50-3)*64)+(XPQUERYDOC_0!BH$1-0), "XPQUERYDOC_0")</f>
        <v>#NAME?</v>
      </c>
      <c r="BI50" t="e">
        <f ca="1">_xll.xpGetDataCell(((XPQUERYDOC_0!$A50-3)*64)+(XPQUERYDOC_0!BI$1-0), "XPQUERYDOC_0")</f>
        <v>#NAME?</v>
      </c>
      <c r="BJ50" t="e">
        <f ca="1">_xll.xpGetDataCell(((XPQUERYDOC_0!$A50-3)*64)+(XPQUERYDOC_0!BJ$1-0), "XPQUERYDOC_0")</f>
        <v>#NAME?</v>
      </c>
      <c r="BK50" t="e">
        <f ca="1">_xll.xpGetDataCell(((XPQUERYDOC_0!$A50-3)*64)+(XPQUERYDOC_0!BK$1-0), "XPQUERYDOC_0")</f>
        <v>#NAME?</v>
      </c>
      <c r="BL50" t="e">
        <f ca="1">_xll.xpGetDataCell(((XPQUERYDOC_0!$A50-3)*64)+(XPQUERYDOC_0!BL$1-0), "XPQUERYDOC_0")</f>
        <v>#NAME?</v>
      </c>
      <c r="BM50" t="e">
        <f ca="1">_xll.xpGetDataCell(((XPQUERYDOC_0!$A50-3)*64)+(XPQUERYDOC_0!BM$1-0), "XPQUERYDOC_0")</f>
        <v>#NAME?</v>
      </c>
    </row>
    <row r="51" spans="1:65">
      <c r="A51" t="e">
        <f ca="1">_xll.xpGetDimLabel(2, 46, "XPQUERYDOC_0")</f>
        <v>#NAME?</v>
      </c>
      <c r="B51" t="e">
        <f ca="1">_xll.xpGetDataCell(((XPQUERYDOC_0!$A51-3)*64)+(XPQUERYDOC_0!B$1-0), "XPQUERYDOC_0")</f>
        <v>#NAME?</v>
      </c>
      <c r="C51" t="e">
        <f ca="1">_xll.xpGetDataCell(((XPQUERYDOC_0!$A51-3)*64)+(XPQUERYDOC_0!C$1-0), "XPQUERYDOC_0")</f>
        <v>#NAME?</v>
      </c>
      <c r="D51" t="e">
        <f ca="1">_xll.xpGetDataCell(((XPQUERYDOC_0!$A51-3)*64)+(XPQUERYDOC_0!D$1-0), "XPQUERYDOC_0")</f>
        <v>#NAME?</v>
      </c>
      <c r="E51" t="e">
        <f ca="1">_xll.xpGetDataCell(((XPQUERYDOC_0!$A51-3)*64)+(XPQUERYDOC_0!E$1-0), "XPQUERYDOC_0")</f>
        <v>#NAME?</v>
      </c>
      <c r="F51" t="e">
        <f ca="1">_xll.xpGetDataCell(((XPQUERYDOC_0!$A51-3)*64)+(XPQUERYDOC_0!F$1-0), "XPQUERYDOC_0")</f>
        <v>#NAME?</v>
      </c>
      <c r="G51" t="e">
        <f ca="1">_xll.xpGetDataCell(((XPQUERYDOC_0!$A51-3)*64)+(XPQUERYDOC_0!G$1-0), "XPQUERYDOC_0")</f>
        <v>#NAME?</v>
      </c>
      <c r="H51" t="e">
        <f ca="1">_xll.xpGetDataCell(((XPQUERYDOC_0!$A51-3)*64)+(XPQUERYDOC_0!H$1-0), "XPQUERYDOC_0")</f>
        <v>#NAME?</v>
      </c>
      <c r="I51" t="e">
        <f ca="1">_xll.xpGetDataCell(((XPQUERYDOC_0!$A51-3)*64)+(XPQUERYDOC_0!I$1-0), "XPQUERYDOC_0")</f>
        <v>#NAME?</v>
      </c>
      <c r="J51" t="e">
        <f ca="1">_xll.xpGetDataCell(((XPQUERYDOC_0!$A51-3)*64)+(XPQUERYDOC_0!J$1-0), "XPQUERYDOC_0")</f>
        <v>#NAME?</v>
      </c>
      <c r="K51" t="e">
        <f ca="1">_xll.xpGetDataCell(((XPQUERYDOC_0!$A51-3)*64)+(XPQUERYDOC_0!K$1-0), "XPQUERYDOC_0")</f>
        <v>#NAME?</v>
      </c>
      <c r="L51" t="e">
        <f ca="1">_xll.xpGetDataCell(((XPQUERYDOC_0!$A51-3)*64)+(XPQUERYDOC_0!L$1-0), "XPQUERYDOC_0")</f>
        <v>#NAME?</v>
      </c>
      <c r="M51" t="e">
        <f ca="1">_xll.xpGetDataCell(((XPQUERYDOC_0!$A51-3)*64)+(XPQUERYDOC_0!M$1-0), "XPQUERYDOC_0")</f>
        <v>#NAME?</v>
      </c>
      <c r="N51" t="e">
        <f ca="1">_xll.xpGetDataCell(((XPQUERYDOC_0!$A51-3)*64)+(XPQUERYDOC_0!N$1-0), "XPQUERYDOC_0")</f>
        <v>#NAME?</v>
      </c>
      <c r="O51" t="e">
        <f ca="1">_xll.xpGetDataCell(((XPQUERYDOC_0!$A51-3)*64)+(XPQUERYDOC_0!O$1-0), "XPQUERYDOC_0")</f>
        <v>#NAME?</v>
      </c>
      <c r="P51" t="e">
        <f ca="1">_xll.xpGetDataCell(((XPQUERYDOC_0!$A51-3)*64)+(XPQUERYDOC_0!P$1-0), "XPQUERYDOC_0")</f>
        <v>#NAME?</v>
      </c>
      <c r="Q51" t="e">
        <f ca="1">_xll.xpGetDataCell(((XPQUERYDOC_0!$A51-3)*64)+(XPQUERYDOC_0!Q$1-0), "XPQUERYDOC_0")</f>
        <v>#NAME?</v>
      </c>
      <c r="R51" t="e">
        <f ca="1">_xll.xpGetDataCell(((XPQUERYDOC_0!$A51-3)*64)+(XPQUERYDOC_0!R$1-0), "XPQUERYDOC_0")</f>
        <v>#NAME?</v>
      </c>
      <c r="S51" t="e">
        <f ca="1">_xll.xpGetDataCell(((XPQUERYDOC_0!$A51-3)*64)+(XPQUERYDOC_0!S$1-0), "XPQUERYDOC_0")</f>
        <v>#NAME?</v>
      </c>
      <c r="T51" t="e">
        <f ca="1">_xll.xpGetDataCell(((XPQUERYDOC_0!$A51-3)*64)+(XPQUERYDOC_0!T$1-0), "XPQUERYDOC_0")</f>
        <v>#NAME?</v>
      </c>
      <c r="U51" t="e">
        <f ca="1">_xll.xpGetDataCell(((XPQUERYDOC_0!$A51-3)*64)+(XPQUERYDOC_0!U$1-0), "XPQUERYDOC_0")</f>
        <v>#NAME?</v>
      </c>
      <c r="V51" t="e">
        <f ca="1">_xll.xpGetDataCell(((XPQUERYDOC_0!$A51-3)*64)+(XPQUERYDOC_0!V$1-0), "XPQUERYDOC_0")</f>
        <v>#NAME?</v>
      </c>
      <c r="W51" t="e">
        <f ca="1">_xll.xpGetDataCell(((XPQUERYDOC_0!$A51-3)*64)+(XPQUERYDOC_0!W$1-0), "XPQUERYDOC_0")</f>
        <v>#NAME?</v>
      </c>
      <c r="X51" t="e">
        <f ca="1">_xll.xpGetDataCell(((XPQUERYDOC_0!$A51-3)*64)+(XPQUERYDOC_0!X$1-0), "XPQUERYDOC_0")</f>
        <v>#NAME?</v>
      </c>
      <c r="Y51" t="e">
        <f ca="1">_xll.xpGetDataCell(((XPQUERYDOC_0!$A51-3)*64)+(XPQUERYDOC_0!Y$1-0), "XPQUERYDOC_0")</f>
        <v>#NAME?</v>
      </c>
      <c r="Z51" t="e">
        <f ca="1">_xll.xpGetDataCell(((XPQUERYDOC_0!$A51-3)*64)+(XPQUERYDOC_0!Z$1-0), "XPQUERYDOC_0")</f>
        <v>#NAME?</v>
      </c>
      <c r="AA51" t="e">
        <f ca="1">_xll.xpGetDataCell(((XPQUERYDOC_0!$A51-3)*64)+(XPQUERYDOC_0!AA$1-0), "XPQUERYDOC_0")</f>
        <v>#NAME?</v>
      </c>
      <c r="AB51" t="e">
        <f ca="1">_xll.xpGetDataCell(((XPQUERYDOC_0!$A51-3)*64)+(XPQUERYDOC_0!AB$1-0), "XPQUERYDOC_0")</f>
        <v>#NAME?</v>
      </c>
      <c r="AC51" t="e">
        <f ca="1">_xll.xpGetDataCell(((XPQUERYDOC_0!$A51-3)*64)+(XPQUERYDOC_0!AC$1-0), "XPQUERYDOC_0")</f>
        <v>#NAME?</v>
      </c>
      <c r="AD51" t="e">
        <f ca="1">_xll.xpGetDataCell(((XPQUERYDOC_0!$A51-3)*64)+(XPQUERYDOC_0!AD$1-0), "XPQUERYDOC_0")</f>
        <v>#NAME?</v>
      </c>
      <c r="AE51" t="e">
        <f ca="1">_xll.xpGetDataCell(((XPQUERYDOC_0!$A51-3)*64)+(XPQUERYDOC_0!AE$1-0), "XPQUERYDOC_0")</f>
        <v>#NAME?</v>
      </c>
      <c r="AF51" t="e">
        <f ca="1">_xll.xpGetDataCell(((XPQUERYDOC_0!$A51-3)*64)+(XPQUERYDOC_0!AF$1-0), "XPQUERYDOC_0")</f>
        <v>#NAME?</v>
      </c>
      <c r="AG51" t="e">
        <f ca="1">_xll.xpGetDataCell(((XPQUERYDOC_0!$A51-3)*64)+(XPQUERYDOC_0!AG$1-0), "XPQUERYDOC_0")</f>
        <v>#NAME?</v>
      </c>
      <c r="AH51" t="e">
        <f ca="1">_xll.xpGetDataCell(((XPQUERYDOC_0!$A51-3)*64)+(XPQUERYDOC_0!AH$1-0), "XPQUERYDOC_0")</f>
        <v>#NAME?</v>
      </c>
      <c r="AI51" t="e">
        <f ca="1">_xll.xpGetDataCell(((XPQUERYDOC_0!$A51-3)*64)+(XPQUERYDOC_0!AI$1-0), "XPQUERYDOC_0")</f>
        <v>#NAME?</v>
      </c>
      <c r="AJ51" t="e">
        <f ca="1">_xll.xpGetDataCell(((XPQUERYDOC_0!$A51-3)*64)+(XPQUERYDOC_0!AJ$1-0), "XPQUERYDOC_0")</f>
        <v>#NAME?</v>
      </c>
      <c r="AK51" t="e">
        <f ca="1">_xll.xpGetDataCell(((XPQUERYDOC_0!$A51-3)*64)+(XPQUERYDOC_0!AK$1-0), "XPQUERYDOC_0")</f>
        <v>#NAME?</v>
      </c>
      <c r="AL51" t="e">
        <f ca="1">_xll.xpGetDataCell(((XPQUERYDOC_0!$A51-3)*64)+(XPQUERYDOC_0!AL$1-0), "XPQUERYDOC_0")</f>
        <v>#NAME?</v>
      </c>
      <c r="AM51" t="e">
        <f ca="1">_xll.xpGetDataCell(((XPQUERYDOC_0!$A51-3)*64)+(XPQUERYDOC_0!AM$1-0), "XPQUERYDOC_0")</f>
        <v>#NAME?</v>
      </c>
      <c r="AN51" t="e">
        <f ca="1">_xll.xpGetDataCell(((XPQUERYDOC_0!$A51-3)*64)+(XPQUERYDOC_0!AN$1-0), "XPQUERYDOC_0")</f>
        <v>#NAME?</v>
      </c>
      <c r="AO51" t="e">
        <f ca="1">_xll.xpGetDataCell(((XPQUERYDOC_0!$A51-3)*64)+(XPQUERYDOC_0!AO$1-0), "XPQUERYDOC_0")</f>
        <v>#NAME?</v>
      </c>
      <c r="AP51" t="e">
        <f ca="1">_xll.xpGetDataCell(((XPQUERYDOC_0!$A51-3)*64)+(XPQUERYDOC_0!AP$1-0), "XPQUERYDOC_0")</f>
        <v>#NAME?</v>
      </c>
      <c r="AQ51" t="e">
        <f ca="1">_xll.xpGetDataCell(((XPQUERYDOC_0!$A51-3)*64)+(XPQUERYDOC_0!AQ$1-0), "XPQUERYDOC_0")</f>
        <v>#NAME?</v>
      </c>
      <c r="AR51" t="e">
        <f ca="1">_xll.xpGetDataCell(((XPQUERYDOC_0!$A51-3)*64)+(XPQUERYDOC_0!AR$1-0), "XPQUERYDOC_0")</f>
        <v>#NAME?</v>
      </c>
      <c r="AS51" t="e">
        <f ca="1">_xll.xpGetDataCell(((XPQUERYDOC_0!$A51-3)*64)+(XPQUERYDOC_0!AS$1-0), "XPQUERYDOC_0")</f>
        <v>#NAME?</v>
      </c>
      <c r="AT51" t="e">
        <f ca="1">_xll.xpGetDataCell(((XPQUERYDOC_0!$A51-3)*64)+(XPQUERYDOC_0!AT$1-0), "XPQUERYDOC_0")</f>
        <v>#NAME?</v>
      </c>
      <c r="AU51" t="e">
        <f ca="1">_xll.xpGetDataCell(((XPQUERYDOC_0!$A51-3)*64)+(XPQUERYDOC_0!AU$1-0), "XPQUERYDOC_0")</f>
        <v>#NAME?</v>
      </c>
      <c r="AV51" t="e">
        <f ca="1">_xll.xpGetDataCell(((XPQUERYDOC_0!$A51-3)*64)+(XPQUERYDOC_0!AV$1-0), "XPQUERYDOC_0")</f>
        <v>#NAME?</v>
      </c>
      <c r="AW51" t="e">
        <f ca="1">_xll.xpGetDataCell(((XPQUERYDOC_0!$A51-3)*64)+(XPQUERYDOC_0!AW$1-0), "XPQUERYDOC_0")</f>
        <v>#NAME?</v>
      </c>
      <c r="AX51" t="e">
        <f ca="1">_xll.xpGetDataCell(((XPQUERYDOC_0!$A51-3)*64)+(XPQUERYDOC_0!AX$1-0), "XPQUERYDOC_0")</f>
        <v>#NAME?</v>
      </c>
      <c r="AY51" t="e">
        <f ca="1">_xll.xpGetDataCell(((XPQUERYDOC_0!$A51-3)*64)+(XPQUERYDOC_0!AY$1-0), "XPQUERYDOC_0")</f>
        <v>#NAME?</v>
      </c>
      <c r="AZ51" t="e">
        <f ca="1">_xll.xpGetDataCell(((XPQUERYDOC_0!$A51-3)*64)+(XPQUERYDOC_0!AZ$1-0), "XPQUERYDOC_0")</f>
        <v>#NAME?</v>
      </c>
      <c r="BA51" t="e">
        <f ca="1">_xll.xpGetDataCell(((XPQUERYDOC_0!$A51-3)*64)+(XPQUERYDOC_0!BA$1-0), "XPQUERYDOC_0")</f>
        <v>#NAME?</v>
      </c>
      <c r="BB51" t="e">
        <f ca="1">_xll.xpGetDataCell(((XPQUERYDOC_0!$A51-3)*64)+(XPQUERYDOC_0!BB$1-0), "XPQUERYDOC_0")</f>
        <v>#NAME?</v>
      </c>
      <c r="BC51" t="e">
        <f ca="1">_xll.xpGetDataCell(((XPQUERYDOC_0!$A51-3)*64)+(XPQUERYDOC_0!BC$1-0), "XPQUERYDOC_0")</f>
        <v>#NAME?</v>
      </c>
      <c r="BD51" t="e">
        <f ca="1">_xll.xpGetDataCell(((XPQUERYDOC_0!$A51-3)*64)+(XPQUERYDOC_0!BD$1-0), "XPQUERYDOC_0")</f>
        <v>#NAME?</v>
      </c>
      <c r="BE51" t="e">
        <f ca="1">_xll.xpGetDataCell(((XPQUERYDOC_0!$A51-3)*64)+(XPQUERYDOC_0!BE$1-0), "XPQUERYDOC_0")</f>
        <v>#NAME?</v>
      </c>
      <c r="BF51" t="e">
        <f ca="1">_xll.xpGetDataCell(((XPQUERYDOC_0!$A51-3)*64)+(XPQUERYDOC_0!BF$1-0), "XPQUERYDOC_0")</f>
        <v>#NAME?</v>
      </c>
      <c r="BG51" t="e">
        <f ca="1">_xll.xpGetDataCell(((XPQUERYDOC_0!$A51-3)*64)+(XPQUERYDOC_0!BG$1-0), "XPQUERYDOC_0")</f>
        <v>#NAME?</v>
      </c>
      <c r="BH51" t="e">
        <f ca="1">_xll.xpGetDataCell(((XPQUERYDOC_0!$A51-3)*64)+(XPQUERYDOC_0!BH$1-0), "XPQUERYDOC_0")</f>
        <v>#NAME?</v>
      </c>
      <c r="BI51" t="e">
        <f ca="1">_xll.xpGetDataCell(((XPQUERYDOC_0!$A51-3)*64)+(XPQUERYDOC_0!BI$1-0), "XPQUERYDOC_0")</f>
        <v>#NAME?</v>
      </c>
      <c r="BJ51" t="e">
        <f ca="1">_xll.xpGetDataCell(((XPQUERYDOC_0!$A51-3)*64)+(XPQUERYDOC_0!BJ$1-0), "XPQUERYDOC_0")</f>
        <v>#NAME?</v>
      </c>
      <c r="BK51" t="e">
        <f ca="1">_xll.xpGetDataCell(((XPQUERYDOC_0!$A51-3)*64)+(XPQUERYDOC_0!BK$1-0), "XPQUERYDOC_0")</f>
        <v>#NAME?</v>
      </c>
      <c r="BL51" t="e">
        <f ca="1">_xll.xpGetDataCell(((XPQUERYDOC_0!$A51-3)*64)+(XPQUERYDOC_0!BL$1-0), "XPQUERYDOC_0")</f>
        <v>#NAME?</v>
      </c>
      <c r="BM51" t="e">
        <f ca="1">_xll.xpGetDataCell(((XPQUERYDOC_0!$A51-3)*64)+(XPQUERYDOC_0!BM$1-0), "XPQUERYDOC_0")</f>
        <v>#NAME?</v>
      </c>
    </row>
    <row r="52" spans="1:65">
      <c r="A52" t="e">
        <f ca="1">_xll.xpGetDimLabel(2, 47, "XPQUERYDOC_0")</f>
        <v>#NAME?</v>
      </c>
      <c r="B52" t="e">
        <f ca="1">_xll.xpGetDataCell(((XPQUERYDOC_0!$A52-3)*64)+(XPQUERYDOC_0!B$1-0), "XPQUERYDOC_0")</f>
        <v>#NAME?</v>
      </c>
      <c r="C52" t="e">
        <f ca="1">_xll.xpGetDataCell(((XPQUERYDOC_0!$A52-3)*64)+(XPQUERYDOC_0!C$1-0), "XPQUERYDOC_0")</f>
        <v>#NAME?</v>
      </c>
      <c r="D52" t="e">
        <f ca="1">_xll.xpGetDataCell(((XPQUERYDOC_0!$A52-3)*64)+(XPQUERYDOC_0!D$1-0), "XPQUERYDOC_0")</f>
        <v>#NAME?</v>
      </c>
      <c r="E52" t="e">
        <f ca="1">_xll.xpGetDataCell(((XPQUERYDOC_0!$A52-3)*64)+(XPQUERYDOC_0!E$1-0), "XPQUERYDOC_0")</f>
        <v>#NAME?</v>
      </c>
      <c r="F52" t="e">
        <f ca="1">_xll.xpGetDataCell(((XPQUERYDOC_0!$A52-3)*64)+(XPQUERYDOC_0!F$1-0), "XPQUERYDOC_0")</f>
        <v>#NAME?</v>
      </c>
      <c r="G52" t="e">
        <f ca="1">_xll.xpGetDataCell(((XPQUERYDOC_0!$A52-3)*64)+(XPQUERYDOC_0!G$1-0), "XPQUERYDOC_0")</f>
        <v>#NAME?</v>
      </c>
      <c r="H52" t="e">
        <f ca="1">_xll.xpGetDataCell(((XPQUERYDOC_0!$A52-3)*64)+(XPQUERYDOC_0!H$1-0), "XPQUERYDOC_0")</f>
        <v>#NAME?</v>
      </c>
      <c r="I52" t="e">
        <f ca="1">_xll.xpGetDataCell(((XPQUERYDOC_0!$A52-3)*64)+(XPQUERYDOC_0!I$1-0), "XPQUERYDOC_0")</f>
        <v>#NAME?</v>
      </c>
      <c r="J52" t="e">
        <f ca="1">_xll.xpGetDataCell(((XPQUERYDOC_0!$A52-3)*64)+(XPQUERYDOC_0!J$1-0), "XPQUERYDOC_0")</f>
        <v>#NAME?</v>
      </c>
      <c r="K52" t="e">
        <f ca="1">_xll.xpGetDataCell(((XPQUERYDOC_0!$A52-3)*64)+(XPQUERYDOC_0!K$1-0), "XPQUERYDOC_0")</f>
        <v>#NAME?</v>
      </c>
      <c r="L52" t="e">
        <f ca="1">_xll.xpGetDataCell(((XPQUERYDOC_0!$A52-3)*64)+(XPQUERYDOC_0!L$1-0), "XPQUERYDOC_0")</f>
        <v>#NAME?</v>
      </c>
      <c r="M52" t="e">
        <f ca="1">_xll.xpGetDataCell(((XPQUERYDOC_0!$A52-3)*64)+(XPQUERYDOC_0!M$1-0), "XPQUERYDOC_0")</f>
        <v>#NAME?</v>
      </c>
      <c r="N52" t="e">
        <f ca="1">_xll.xpGetDataCell(((XPQUERYDOC_0!$A52-3)*64)+(XPQUERYDOC_0!N$1-0), "XPQUERYDOC_0")</f>
        <v>#NAME?</v>
      </c>
      <c r="O52" t="e">
        <f ca="1">_xll.xpGetDataCell(((XPQUERYDOC_0!$A52-3)*64)+(XPQUERYDOC_0!O$1-0), "XPQUERYDOC_0")</f>
        <v>#NAME?</v>
      </c>
      <c r="P52" t="e">
        <f ca="1">_xll.xpGetDataCell(((XPQUERYDOC_0!$A52-3)*64)+(XPQUERYDOC_0!P$1-0), "XPQUERYDOC_0")</f>
        <v>#NAME?</v>
      </c>
      <c r="Q52" t="e">
        <f ca="1">_xll.xpGetDataCell(((XPQUERYDOC_0!$A52-3)*64)+(XPQUERYDOC_0!Q$1-0), "XPQUERYDOC_0")</f>
        <v>#NAME?</v>
      </c>
      <c r="R52" t="e">
        <f ca="1">_xll.xpGetDataCell(((XPQUERYDOC_0!$A52-3)*64)+(XPQUERYDOC_0!R$1-0), "XPQUERYDOC_0")</f>
        <v>#NAME?</v>
      </c>
      <c r="S52" t="e">
        <f ca="1">_xll.xpGetDataCell(((XPQUERYDOC_0!$A52-3)*64)+(XPQUERYDOC_0!S$1-0), "XPQUERYDOC_0")</f>
        <v>#NAME?</v>
      </c>
      <c r="T52" t="e">
        <f ca="1">_xll.xpGetDataCell(((XPQUERYDOC_0!$A52-3)*64)+(XPQUERYDOC_0!T$1-0), "XPQUERYDOC_0")</f>
        <v>#NAME?</v>
      </c>
      <c r="U52" t="e">
        <f ca="1">_xll.xpGetDataCell(((XPQUERYDOC_0!$A52-3)*64)+(XPQUERYDOC_0!U$1-0), "XPQUERYDOC_0")</f>
        <v>#NAME?</v>
      </c>
      <c r="V52" t="e">
        <f ca="1">_xll.xpGetDataCell(((XPQUERYDOC_0!$A52-3)*64)+(XPQUERYDOC_0!V$1-0), "XPQUERYDOC_0")</f>
        <v>#NAME?</v>
      </c>
      <c r="W52" t="e">
        <f ca="1">_xll.xpGetDataCell(((XPQUERYDOC_0!$A52-3)*64)+(XPQUERYDOC_0!W$1-0), "XPQUERYDOC_0")</f>
        <v>#NAME?</v>
      </c>
      <c r="X52" t="e">
        <f ca="1">_xll.xpGetDataCell(((XPQUERYDOC_0!$A52-3)*64)+(XPQUERYDOC_0!X$1-0), "XPQUERYDOC_0")</f>
        <v>#NAME?</v>
      </c>
      <c r="Y52" t="e">
        <f ca="1">_xll.xpGetDataCell(((XPQUERYDOC_0!$A52-3)*64)+(XPQUERYDOC_0!Y$1-0), "XPQUERYDOC_0")</f>
        <v>#NAME?</v>
      </c>
      <c r="Z52" t="e">
        <f ca="1">_xll.xpGetDataCell(((XPQUERYDOC_0!$A52-3)*64)+(XPQUERYDOC_0!Z$1-0), "XPQUERYDOC_0")</f>
        <v>#NAME?</v>
      </c>
      <c r="AA52" t="e">
        <f ca="1">_xll.xpGetDataCell(((XPQUERYDOC_0!$A52-3)*64)+(XPQUERYDOC_0!AA$1-0), "XPQUERYDOC_0")</f>
        <v>#NAME?</v>
      </c>
      <c r="AB52" t="e">
        <f ca="1">_xll.xpGetDataCell(((XPQUERYDOC_0!$A52-3)*64)+(XPQUERYDOC_0!AB$1-0), "XPQUERYDOC_0")</f>
        <v>#NAME?</v>
      </c>
      <c r="AC52" t="e">
        <f ca="1">_xll.xpGetDataCell(((XPQUERYDOC_0!$A52-3)*64)+(XPQUERYDOC_0!AC$1-0), "XPQUERYDOC_0")</f>
        <v>#NAME?</v>
      </c>
      <c r="AD52" t="e">
        <f ca="1">_xll.xpGetDataCell(((XPQUERYDOC_0!$A52-3)*64)+(XPQUERYDOC_0!AD$1-0), "XPQUERYDOC_0")</f>
        <v>#NAME?</v>
      </c>
      <c r="AE52" t="e">
        <f ca="1">_xll.xpGetDataCell(((XPQUERYDOC_0!$A52-3)*64)+(XPQUERYDOC_0!AE$1-0), "XPQUERYDOC_0")</f>
        <v>#NAME?</v>
      </c>
      <c r="AF52" t="e">
        <f ca="1">_xll.xpGetDataCell(((XPQUERYDOC_0!$A52-3)*64)+(XPQUERYDOC_0!AF$1-0), "XPQUERYDOC_0")</f>
        <v>#NAME?</v>
      </c>
      <c r="AG52" t="e">
        <f ca="1">_xll.xpGetDataCell(((XPQUERYDOC_0!$A52-3)*64)+(XPQUERYDOC_0!AG$1-0), "XPQUERYDOC_0")</f>
        <v>#NAME?</v>
      </c>
      <c r="AH52" t="e">
        <f ca="1">_xll.xpGetDataCell(((XPQUERYDOC_0!$A52-3)*64)+(XPQUERYDOC_0!AH$1-0), "XPQUERYDOC_0")</f>
        <v>#NAME?</v>
      </c>
      <c r="AI52" t="e">
        <f ca="1">_xll.xpGetDataCell(((XPQUERYDOC_0!$A52-3)*64)+(XPQUERYDOC_0!AI$1-0), "XPQUERYDOC_0")</f>
        <v>#NAME?</v>
      </c>
      <c r="AJ52" t="e">
        <f ca="1">_xll.xpGetDataCell(((XPQUERYDOC_0!$A52-3)*64)+(XPQUERYDOC_0!AJ$1-0), "XPQUERYDOC_0")</f>
        <v>#NAME?</v>
      </c>
      <c r="AK52" t="e">
        <f ca="1">_xll.xpGetDataCell(((XPQUERYDOC_0!$A52-3)*64)+(XPQUERYDOC_0!AK$1-0), "XPQUERYDOC_0")</f>
        <v>#NAME?</v>
      </c>
      <c r="AL52" t="e">
        <f ca="1">_xll.xpGetDataCell(((XPQUERYDOC_0!$A52-3)*64)+(XPQUERYDOC_0!AL$1-0), "XPQUERYDOC_0")</f>
        <v>#NAME?</v>
      </c>
      <c r="AM52" t="e">
        <f ca="1">_xll.xpGetDataCell(((XPQUERYDOC_0!$A52-3)*64)+(XPQUERYDOC_0!AM$1-0), "XPQUERYDOC_0")</f>
        <v>#NAME?</v>
      </c>
      <c r="AN52" t="e">
        <f ca="1">_xll.xpGetDataCell(((XPQUERYDOC_0!$A52-3)*64)+(XPQUERYDOC_0!AN$1-0), "XPQUERYDOC_0")</f>
        <v>#NAME?</v>
      </c>
      <c r="AO52" t="e">
        <f ca="1">_xll.xpGetDataCell(((XPQUERYDOC_0!$A52-3)*64)+(XPQUERYDOC_0!AO$1-0), "XPQUERYDOC_0")</f>
        <v>#NAME?</v>
      </c>
      <c r="AP52" t="e">
        <f ca="1">_xll.xpGetDataCell(((XPQUERYDOC_0!$A52-3)*64)+(XPQUERYDOC_0!AP$1-0), "XPQUERYDOC_0")</f>
        <v>#NAME?</v>
      </c>
      <c r="AQ52" t="e">
        <f ca="1">_xll.xpGetDataCell(((XPQUERYDOC_0!$A52-3)*64)+(XPQUERYDOC_0!AQ$1-0), "XPQUERYDOC_0")</f>
        <v>#NAME?</v>
      </c>
      <c r="AR52" t="e">
        <f ca="1">_xll.xpGetDataCell(((XPQUERYDOC_0!$A52-3)*64)+(XPQUERYDOC_0!AR$1-0), "XPQUERYDOC_0")</f>
        <v>#NAME?</v>
      </c>
      <c r="AS52" t="e">
        <f ca="1">_xll.xpGetDataCell(((XPQUERYDOC_0!$A52-3)*64)+(XPQUERYDOC_0!AS$1-0), "XPQUERYDOC_0")</f>
        <v>#NAME?</v>
      </c>
      <c r="AT52" t="e">
        <f ca="1">_xll.xpGetDataCell(((XPQUERYDOC_0!$A52-3)*64)+(XPQUERYDOC_0!AT$1-0), "XPQUERYDOC_0")</f>
        <v>#NAME?</v>
      </c>
      <c r="AU52" t="e">
        <f ca="1">_xll.xpGetDataCell(((XPQUERYDOC_0!$A52-3)*64)+(XPQUERYDOC_0!AU$1-0), "XPQUERYDOC_0")</f>
        <v>#NAME?</v>
      </c>
      <c r="AV52" t="e">
        <f ca="1">_xll.xpGetDataCell(((XPQUERYDOC_0!$A52-3)*64)+(XPQUERYDOC_0!AV$1-0), "XPQUERYDOC_0")</f>
        <v>#NAME?</v>
      </c>
      <c r="AW52" t="e">
        <f ca="1">_xll.xpGetDataCell(((XPQUERYDOC_0!$A52-3)*64)+(XPQUERYDOC_0!AW$1-0), "XPQUERYDOC_0")</f>
        <v>#NAME?</v>
      </c>
      <c r="AX52" t="e">
        <f ca="1">_xll.xpGetDataCell(((XPQUERYDOC_0!$A52-3)*64)+(XPQUERYDOC_0!AX$1-0), "XPQUERYDOC_0")</f>
        <v>#NAME?</v>
      </c>
      <c r="AY52" t="e">
        <f ca="1">_xll.xpGetDataCell(((XPQUERYDOC_0!$A52-3)*64)+(XPQUERYDOC_0!AY$1-0), "XPQUERYDOC_0")</f>
        <v>#NAME?</v>
      </c>
      <c r="AZ52" t="e">
        <f ca="1">_xll.xpGetDataCell(((XPQUERYDOC_0!$A52-3)*64)+(XPQUERYDOC_0!AZ$1-0), "XPQUERYDOC_0")</f>
        <v>#NAME?</v>
      </c>
      <c r="BA52" t="e">
        <f ca="1">_xll.xpGetDataCell(((XPQUERYDOC_0!$A52-3)*64)+(XPQUERYDOC_0!BA$1-0), "XPQUERYDOC_0")</f>
        <v>#NAME?</v>
      </c>
      <c r="BB52" t="e">
        <f ca="1">_xll.xpGetDataCell(((XPQUERYDOC_0!$A52-3)*64)+(XPQUERYDOC_0!BB$1-0), "XPQUERYDOC_0")</f>
        <v>#NAME?</v>
      </c>
      <c r="BC52" t="e">
        <f ca="1">_xll.xpGetDataCell(((XPQUERYDOC_0!$A52-3)*64)+(XPQUERYDOC_0!BC$1-0), "XPQUERYDOC_0")</f>
        <v>#NAME?</v>
      </c>
      <c r="BD52" t="e">
        <f ca="1">_xll.xpGetDataCell(((XPQUERYDOC_0!$A52-3)*64)+(XPQUERYDOC_0!BD$1-0), "XPQUERYDOC_0")</f>
        <v>#NAME?</v>
      </c>
      <c r="BE52" t="e">
        <f ca="1">_xll.xpGetDataCell(((XPQUERYDOC_0!$A52-3)*64)+(XPQUERYDOC_0!BE$1-0), "XPQUERYDOC_0")</f>
        <v>#NAME?</v>
      </c>
      <c r="BF52" t="e">
        <f ca="1">_xll.xpGetDataCell(((XPQUERYDOC_0!$A52-3)*64)+(XPQUERYDOC_0!BF$1-0), "XPQUERYDOC_0")</f>
        <v>#NAME?</v>
      </c>
      <c r="BG52" t="e">
        <f ca="1">_xll.xpGetDataCell(((XPQUERYDOC_0!$A52-3)*64)+(XPQUERYDOC_0!BG$1-0), "XPQUERYDOC_0")</f>
        <v>#NAME?</v>
      </c>
      <c r="BH52" t="e">
        <f ca="1">_xll.xpGetDataCell(((XPQUERYDOC_0!$A52-3)*64)+(XPQUERYDOC_0!BH$1-0), "XPQUERYDOC_0")</f>
        <v>#NAME?</v>
      </c>
      <c r="BI52" t="e">
        <f ca="1">_xll.xpGetDataCell(((XPQUERYDOC_0!$A52-3)*64)+(XPQUERYDOC_0!BI$1-0), "XPQUERYDOC_0")</f>
        <v>#NAME?</v>
      </c>
      <c r="BJ52" t="e">
        <f ca="1">_xll.xpGetDataCell(((XPQUERYDOC_0!$A52-3)*64)+(XPQUERYDOC_0!BJ$1-0), "XPQUERYDOC_0")</f>
        <v>#NAME?</v>
      </c>
      <c r="BK52" t="e">
        <f ca="1">_xll.xpGetDataCell(((XPQUERYDOC_0!$A52-3)*64)+(XPQUERYDOC_0!BK$1-0), "XPQUERYDOC_0")</f>
        <v>#NAME?</v>
      </c>
      <c r="BL52" t="e">
        <f ca="1">_xll.xpGetDataCell(((XPQUERYDOC_0!$A52-3)*64)+(XPQUERYDOC_0!BL$1-0), "XPQUERYDOC_0")</f>
        <v>#NAME?</v>
      </c>
      <c r="BM52" t="e">
        <f ca="1">_xll.xpGetDataCell(((XPQUERYDOC_0!$A52-3)*64)+(XPQUERYDOC_0!BM$1-0), "XPQUERYDOC_0")</f>
        <v>#NAME?</v>
      </c>
    </row>
    <row r="53" spans="1:65">
      <c r="A53" t="e">
        <f ca="1">_xll.xpGetDimLabel(2, 48, "XPQUERYDOC_0")</f>
        <v>#NAME?</v>
      </c>
      <c r="B53" t="e">
        <f ca="1">_xll.xpGetDataCell(((XPQUERYDOC_0!$A53-3)*64)+(XPQUERYDOC_0!B$1-0), "XPQUERYDOC_0")</f>
        <v>#NAME?</v>
      </c>
      <c r="C53" t="e">
        <f ca="1">_xll.xpGetDataCell(((XPQUERYDOC_0!$A53-3)*64)+(XPQUERYDOC_0!C$1-0), "XPQUERYDOC_0")</f>
        <v>#NAME?</v>
      </c>
      <c r="D53" t="e">
        <f ca="1">_xll.xpGetDataCell(((XPQUERYDOC_0!$A53-3)*64)+(XPQUERYDOC_0!D$1-0), "XPQUERYDOC_0")</f>
        <v>#NAME?</v>
      </c>
      <c r="E53" t="e">
        <f ca="1">_xll.xpGetDataCell(((XPQUERYDOC_0!$A53-3)*64)+(XPQUERYDOC_0!E$1-0), "XPQUERYDOC_0")</f>
        <v>#NAME?</v>
      </c>
      <c r="F53" t="e">
        <f ca="1">_xll.xpGetDataCell(((XPQUERYDOC_0!$A53-3)*64)+(XPQUERYDOC_0!F$1-0), "XPQUERYDOC_0")</f>
        <v>#NAME?</v>
      </c>
      <c r="G53" t="e">
        <f ca="1">_xll.xpGetDataCell(((XPQUERYDOC_0!$A53-3)*64)+(XPQUERYDOC_0!G$1-0), "XPQUERYDOC_0")</f>
        <v>#NAME?</v>
      </c>
      <c r="H53" t="e">
        <f ca="1">_xll.xpGetDataCell(((XPQUERYDOC_0!$A53-3)*64)+(XPQUERYDOC_0!H$1-0), "XPQUERYDOC_0")</f>
        <v>#NAME?</v>
      </c>
      <c r="I53" t="e">
        <f ca="1">_xll.xpGetDataCell(((XPQUERYDOC_0!$A53-3)*64)+(XPQUERYDOC_0!I$1-0), "XPQUERYDOC_0")</f>
        <v>#NAME?</v>
      </c>
      <c r="J53" t="e">
        <f ca="1">_xll.xpGetDataCell(((XPQUERYDOC_0!$A53-3)*64)+(XPQUERYDOC_0!J$1-0), "XPQUERYDOC_0")</f>
        <v>#NAME?</v>
      </c>
      <c r="K53" t="e">
        <f ca="1">_xll.xpGetDataCell(((XPQUERYDOC_0!$A53-3)*64)+(XPQUERYDOC_0!K$1-0), "XPQUERYDOC_0")</f>
        <v>#NAME?</v>
      </c>
      <c r="L53" t="e">
        <f ca="1">_xll.xpGetDataCell(((XPQUERYDOC_0!$A53-3)*64)+(XPQUERYDOC_0!L$1-0), "XPQUERYDOC_0")</f>
        <v>#NAME?</v>
      </c>
      <c r="M53" t="e">
        <f ca="1">_xll.xpGetDataCell(((XPQUERYDOC_0!$A53-3)*64)+(XPQUERYDOC_0!M$1-0), "XPQUERYDOC_0")</f>
        <v>#NAME?</v>
      </c>
      <c r="N53" t="e">
        <f ca="1">_xll.xpGetDataCell(((XPQUERYDOC_0!$A53-3)*64)+(XPQUERYDOC_0!N$1-0), "XPQUERYDOC_0")</f>
        <v>#NAME?</v>
      </c>
      <c r="O53" t="e">
        <f ca="1">_xll.xpGetDataCell(((XPQUERYDOC_0!$A53-3)*64)+(XPQUERYDOC_0!O$1-0), "XPQUERYDOC_0")</f>
        <v>#NAME?</v>
      </c>
      <c r="P53" t="e">
        <f ca="1">_xll.xpGetDataCell(((XPQUERYDOC_0!$A53-3)*64)+(XPQUERYDOC_0!P$1-0), "XPQUERYDOC_0")</f>
        <v>#NAME?</v>
      </c>
      <c r="Q53" t="e">
        <f ca="1">_xll.xpGetDataCell(((XPQUERYDOC_0!$A53-3)*64)+(XPQUERYDOC_0!Q$1-0), "XPQUERYDOC_0")</f>
        <v>#NAME?</v>
      </c>
      <c r="R53" t="e">
        <f ca="1">_xll.xpGetDataCell(((XPQUERYDOC_0!$A53-3)*64)+(XPQUERYDOC_0!R$1-0), "XPQUERYDOC_0")</f>
        <v>#NAME?</v>
      </c>
      <c r="S53" t="e">
        <f ca="1">_xll.xpGetDataCell(((XPQUERYDOC_0!$A53-3)*64)+(XPQUERYDOC_0!S$1-0), "XPQUERYDOC_0")</f>
        <v>#NAME?</v>
      </c>
      <c r="T53" t="e">
        <f ca="1">_xll.xpGetDataCell(((XPQUERYDOC_0!$A53-3)*64)+(XPQUERYDOC_0!T$1-0), "XPQUERYDOC_0")</f>
        <v>#NAME?</v>
      </c>
      <c r="U53" t="e">
        <f ca="1">_xll.xpGetDataCell(((XPQUERYDOC_0!$A53-3)*64)+(XPQUERYDOC_0!U$1-0), "XPQUERYDOC_0")</f>
        <v>#NAME?</v>
      </c>
      <c r="V53" t="e">
        <f ca="1">_xll.xpGetDataCell(((XPQUERYDOC_0!$A53-3)*64)+(XPQUERYDOC_0!V$1-0), "XPQUERYDOC_0")</f>
        <v>#NAME?</v>
      </c>
      <c r="W53" t="e">
        <f ca="1">_xll.xpGetDataCell(((XPQUERYDOC_0!$A53-3)*64)+(XPQUERYDOC_0!W$1-0), "XPQUERYDOC_0")</f>
        <v>#NAME?</v>
      </c>
      <c r="X53" t="e">
        <f ca="1">_xll.xpGetDataCell(((XPQUERYDOC_0!$A53-3)*64)+(XPQUERYDOC_0!X$1-0), "XPQUERYDOC_0")</f>
        <v>#NAME?</v>
      </c>
      <c r="Y53" t="e">
        <f ca="1">_xll.xpGetDataCell(((XPQUERYDOC_0!$A53-3)*64)+(XPQUERYDOC_0!Y$1-0), "XPQUERYDOC_0")</f>
        <v>#NAME?</v>
      </c>
      <c r="Z53" t="e">
        <f ca="1">_xll.xpGetDataCell(((XPQUERYDOC_0!$A53-3)*64)+(XPQUERYDOC_0!Z$1-0), "XPQUERYDOC_0")</f>
        <v>#NAME?</v>
      </c>
      <c r="AA53" t="e">
        <f ca="1">_xll.xpGetDataCell(((XPQUERYDOC_0!$A53-3)*64)+(XPQUERYDOC_0!AA$1-0), "XPQUERYDOC_0")</f>
        <v>#NAME?</v>
      </c>
      <c r="AB53" t="e">
        <f ca="1">_xll.xpGetDataCell(((XPQUERYDOC_0!$A53-3)*64)+(XPQUERYDOC_0!AB$1-0), "XPQUERYDOC_0")</f>
        <v>#NAME?</v>
      </c>
      <c r="AC53" t="e">
        <f ca="1">_xll.xpGetDataCell(((XPQUERYDOC_0!$A53-3)*64)+(XPQUERYDOC_0!AC$1-0), "XPQUERYDOC_0")</f>
        <v>#NAME?</v>
      </c>
      <c r="AD53" t="e">
        <f ca="1">_xll.xpGetDataCell(((XPQUERYDOC_0!$A53-3)*64)+(XPQUERYDOC_0!AD$1-0), "XPQUERYDOC_0")</f>
        <v>#NAME?</v>
      </c>
      <c r="AE53" t="e">
        <f ca="1">_xll.xpGetDataCell(((XPQUERYDOC_0!$A53-3)*64)+(XPQUERYDOC_0!AE$1-0), "XPQUERYDOC_0")</f>
        <v>#NAME?</v>
      </c>
      <c r="AF53" t="e">
        <f ca="1">_xll.xpGetDataCell(((XPQUERYDOC_0!$A53-3)*64)+(XPQUERYDOC_0!AF$1-0), "XPQUERYDOC_0")</f>
        <v>#NAME?</v>
      </c>
      <c r="AG53" t="e">
        <f ca="1">_xll.xpGetDataCell(((XPQUERYDOC_0!$A53-3)*64)+(XPQUERYDOC_0!AG$1-0), "XPQUERYDOC_0")</f>
        <v>#NAME?</v>
      </c>
      <c r="AH53" t="e">
        <f ca="1">_xll.xpGetDataCell(((XPQUERYDOC_0!$A53-3)*64)+(XPQUERYDOC_0!AH$1-0), "XPQUERYDOC_0")</f>
        <v>#NAME?</v>
      </c>
      <c r="AI53" t="e">
        <f ca="1">_xll.xpGetDataCell(((XPQUERYDOC_0!$A53-3)*64)+(XPQUERYDOC_0!AI$1-0), "XPQUERYDOC_0")</f>
        <v>#NAME?</v>
      </c>
      <c r="AJ53" t="e">
        <f ca="1">_xll.xpGetDataCell(((XPQUERYDOC_0!$A53-3)*64)+(XPQUERYDOC_0!AJ$1-0), "XPQUERYDOC_0")</f>
        <v>#NAME?</v>
      </c>
      <c r="AK53" t="e">
        <f ca="1">_xll.xpGetDataCell(((XPQUERYDOC_0!$A53-3)*64)+(XPQUERYDOC_0!AK$1-0), "XPQUERYDOC_0")</f>
        <v>#NAME?</v>
      </c>
      <c r="AL53" t="e">
        <f ca="1">_xll.xpGetDataCell(((XPQUERYDOC_0!$A53-3)*64)+(XPQUERYDOC_0!AL$1-0), "XPQUERYDOC_0")</f>
        <v>#NAME?</v>
      </c>
      <c r="AM53" t="e">
        <f ca="1">_xll.xpGetDataCell(((XPQUERYDOC_0!$A53-3)*64)+(XPQUERYDOC_0!AM$1-0), "XPQUERYDOC_0")</f>
        <v>#NAME?</v>
      </c>
      <c r="AN53" t="e">
        <f ca="1">_xll.xpGetDataCell(((XPQUERYDOC_0!$A53-3)*64)+(XPQUERYDOC_0!AN$1-0), "XPQUERYDOC_0")</f>
        <v>#NAME?</v>
      </c>
      <c r="AO53" t="e">
        <f ca="1">_xll.xpGetDataCell(((XPQUERYDOC_0!$A53-3)*64)+(XPQUERYDOC_0!AO$1-0), "XPQUERYDOC_0")</f>
        <v>#NAME?</v>
      </c>
      <c r="AP53" t="e">
        <f ca="1">_xll.xpGetDataCell(((XPQUERYDOC_0!$A53-3)*64)+(XPQUERYDOC_0!AP$1-0), "XPQUERYDOC_0")</f>
        <v>#NAME?</v>
      </c>
      <c r="AQ53" t="e">
        <f ca="1">_xll.xpGetDataCell(((XPQUERYDOC_0!$A53-3)*64)+(XPQUERYDOC_0!AQ$1-0), "XPQUERYDOC_0")</f>
        <v>#NAME?</v>
      </c>
      <c r="AR53" t="e">
        <f ca="1">_xll.xpGetDataCell(((XPQUERYDOC_0!$A53-3)*64)+(XPQUERYDOC_0!AR$1-0), "XPQUERYDOC_0")</f>
        <v>#NAME?</v>
      </c>
      <c r="AS53" t="e">
        <f ca="1">_xll.xpGetDataCell(((XPQUERYDOC_0!$A53-3)*64)+(XPQUERYDOC_0!AS$1-0), "XPQUERYDOC_0")</f>
        <v>#NAME?</v>
      </c>
      <c r="AT53" t="e">
        <f ca="1">_xll.xpGetDataCell(((XPQUERYDOC_0!$A53-3)*64)+(XPQUERYDOC_0!AT$1-0), "XPQUERYDOC_0")</f>
        <v>#NAME?</v>
      </c>
      <c r="AU53" t="e">
        <f ca="1">_xll.xpGetDataCell(((XPQUERYDOC_0!$A53-3)*64)+(XPQUERYDOC_0!AU$1-0), "XPQUERYDOC_0")</f>
        <v>#NAME?</v>
      </c>
      <c r="AV53" t="e">
        <f ca="1">_xll.xpGetDataCell(((XPQUERYDOC_0!$A53-3)*64)+(XPQUERYDOC_0!AV$1-0), "XPQUERYDOC_0")</f>
        <v>#NAME?</v>
      </c>
      <c r="AW53" t="e">
        <f ca="1">_xll.xpGetDataCell(((XPQUERYDOC_0!$A53-3)*64)+(XPQUERYDOC_0!AW$1-0), "XPQUERYDOC_0")</f>
        <v>#NAME?</v>
      </c>
      <c r="AX53" t="e">
        <f ca="1">_xll.xpGetDataCell(((XPQUERYDOC_0!$A53-3)*64)+(XPQUERYDOC_0!AX$1-0), "XPQUERYDOC_0")</f>
        <v>#NAME?</v>
      </c>
      <c r="AY53" t="e">
        <f ca="1">_xll.xpGetDataCell(((XPQUERYDOC_0!$A53-3)*64)+(XPQUERYDOC_0!AY$1-0), "XPQUERYDOC_0")</f>
        <v>#NAME?</v>
      </c>
      <c r="AZ53" t="e">
        <f ca="1">_xll.xpGetDataCell(((XPQUERYDOC_0!$A53-3)*64)+(XPQUERYDOC_0!AZ$1-0), "XPQUERYDOC_0")</f>
        <v>#NAME?</v>
      </c>
      <c r="BA53" t="e">
        <f ca="1">_xll.xpGetDataCell(((XPQUERYDOC_0!$A53-3)*64)+(XPQUERYDOC_0!BA$1-0), "XPQUERYDOC_0")</f>
        <v>#NAME?</v>
      </c>
      <c r="BB53" t="e">
        <f ca="1">_xll.xpGetDataCell(((XPQUERYDOC_0!$A53-3)*64)+(XPQUERYDOC_0!BB$1-0), "XPQUERYDOC_0")</f>
        <v>#NAME?</v>
      </c>
      <c r="BC53" t="e">
        <f ca="1">_xll.xpGetDataCell(((XPQUERYDOC_0!$A53-3)*64)+(XPQUERYDOC_0!BC$1-0), "XPQUERYDOC_0")</f>
        <v>#NAME?</v>
      </c>
      <c r="BD53" t="e">
        <f ca="1">_xll.xpGetDataCell(((XPQUERYDOC_0!$A53-3)*64)+(XPQUERYDOC_0!BD$1-0), "XPQUERYDOC_0")</f>
        <v>#NAME?</v>
      </c>
      <c r="BE53" t="e">
        <f ca="1">_xll.xpGetDataCell(((XPQUERYDOC_0!$A53-3)*64)+(XPQUERYDOC_0!BE$1-0), "XPQUERYDOC_0")</f>
        <v>#NAME?</v>
      </c>
      <c r="BF53" t="e">
        <f ca="1">_xll.xpGetDataCell(((XPQUERYDOC_0!$A53-3)*64)+(XPQUERYDOC_0!BF$1-0), "XPQUERYDOC_0")</f>
        <v>#NAME?</v>
      </c>
      <c r="BG53" t="e">
        <f ca="1">_xll.xpGetDataCell(((XPQUERYDOC_0!$A53-3)*64)+(XPQUERYDOC_0!BG$1-0), "XPQUERYDOC_0")</f>
        <v>#NAME?</v>
      </c>
      <c r="BH53" t="e">
        <f ca="1">_xll.xpGetDataCell(((XPQUERYDOC_0!$A53-3)*64)+(XPQUERYDOC_0!BH$1-0), "XPQUERYDOC_0")</f>
        <v>#NAME?</v>
      </c>
      <c r="BI53" t="e">
        <f ca="1">_xll.xpGetDataCell(((XPQUERYDOC_0!$A53-3)*64)+(XPQUERYDOC_0!BI$1-0), "XPQUERYDOC_0")</f>
        <v>#NAME?</v>
      </c>
      <c r="BJ53" t="e">
        <f ca="1">_xll.xpGetDataCell(((XPQUERYDOC_0!$A53-3)*64)+(XPQUERYDOC_0!BJ$1-0), "XPQUERYDOC_0")</f>
        <v>#NAME?</v>
      </c>
      <c r="BK53" t="e">
        <f ca="1">_xll.xpGetDataCell(((XPQUERYDOC_0!$A53-3)*64)+(XPQUERYDOC_0!BK$1-0), "XPQUERYDOC_0")</f>
        <v>#NAME?</v>
      </c>
      <c r="BL53" t="e">
        <f ca="1">_xll.xpGetDataCell(((XPQUERYDOC_0!$A53-3)*64)+(XPQUERYDOC_0!BL$1-0), "XPQUERYDOC_0")</f>
        <v>#NAME?</v>
      </c>
      <c r="BM53" t="e">
        <f ca="1">_xll.xpGetDataCell(((XPQUERYDOC_0!$A53-3)*64)+(XPQUERYDOC_0!BM$1-0), "XPQUERYDOC_0")</f>
        <v>#NAME?</v>
      </c>
    </row>
    <row r="54" spans="1:65">
      <c r="A54" t="e">
        <f ca="1">_xll.xpGetDimLabel(2, 49, "XPQUERYDOC_0")</f>
        <v>#NAME?</v>
      </c>
      <c r="B54" t="e">
        <f ca="1">_xll.xpGetDataCell(((XPQUERYDOC_0!$A54-3)*64)+(XPQUERYDOC_0!B$1-0), "XPQUERYDOC_0")</f>
        <v>#NAME?</v>
      </c>
      <c r="C54" t="e">
        <f ca="1">_xll.xpGetDataCell(((XPQUERYDOC_0!$A54-3)*64)+(XPQUERYDOC_0!C$1-0), "XPQUERYDOC_0")</f>
        <v>#NAME?</v>
      </c>
      <c r="D54" t="e">
        <f ca="1">_xll.xpGetDataCell(((XPQUERYDOC_0!$A54-3)*64)+(XPQUERYDOC_0!D$1-0), "XPQUERYDOC_0")</f>
        <v>#NAME?</v>
      </c>
      <c r="E54" t="e">
        <f ca="1">_xll.xpGetDataCell(((XPQUERYDOC_0!$A54-3)*64)+(XPQUERYDOC_0!E$1-0), "XPQUERYDOC_0")</f>
        <v>#NAME?</v>
      </c>
      <c r="F54" t="e">
        <f ca="1">_xll.xpGetDataCell(((XPQUERYDOC_0!$A54-3)*64)+(XPQUERYDOC_0!F$1-0), "XPQUERYDOC_0")</f>
        <v>#NAME?</v>
      </c>
      <c r="G54" t="e">
        <f ca="1">_xll.xpGetDataCell(((XPQUERYDOC_0!$A54-3)*64)+(XPQUERYDOC_0!G$1-0), "XPQUERYDOC_0")</f>
        <v>#NAME?</v>
      </c>
      <c r="H54" t="e">
        <f ca="1">_xll.xpGetDataCell(((XPQUERYDOC_0!$A54-3)*64)+(XPQUERYDOC_0!H$1-0), "XPQUERYDOC_0")</f>
        <v>#NAME?</v>
      </c>
      <c r="I54" t="e">
        <f ca="1">_xll.xpGetDataCell(((XPQUERYDOC_0!$A54-3)*64)+(XPQUERYDOC_0!I$1-0), "XPQUERYDOC_0")</f>
        <v>#NAME?</v>
      </c>
      <c r="J54" t="e">
        <f ca="1">_xll.xpGetDataCell(((XPQUERYDOC_0!$A54-3)*64)+(XPQUERYDOC_0!J$1-0), "XPQUERYDOC_0")</f>
        <v>#NAME?</v>
      </c>
      <c r="K54" t="e">
        <f ca="1">_xll.xpGetDataCell(((XPQUERYDOC_0!$A54-3)*64)+(XPQUERYDOC_0!K$1-0), "XPQUERYDOC_0")</f>
        <v>#NAME?</v>
      </c>
      <c r="L54" t="e">
        <f ca="1">_xll.xpGetDataCell(((XPQUERYDOC_0!$A54-3)*64)+(XPQUERYDOC_0!L$1-0), "XPQUERYDOC_0")</f>
        <v>#NAME?</v>
      </c>
      <c r="M54" t="e">
        <f ca="1">_xll.xpGetDataCell(((XPQUERYDOC_0!$A54-3)*64)+(XPQUERYDOC_0!M$1-0), "XPQUERYDOC_0")</f>
        <v>#NAME?</v>
      </c>
      <c r="N54" t="e">
        <f ca="1">_xll.xpGetDataCell(((XPQUERYDOC_0!$A54-3)*64)+(XPQUERYDOC_0!N$1-0), "XPQUERYDOC_0")</f>
        <v>#NAME?</v>
      </c>
      <c r="O54" t="e">
        <f ca="1">_xll.xpGetDataCell(((XPQUERYDOC_0!$A54-3)*64)+(XPQUERYDOC_0!O$1-0), "XPQUERYDOC_0")</f>
        <v>#NAME?</v>
      </c>
      <c r="P54" t="e">
        <f ca="1">_xll.xpGetDataCell(((XPQUERYDOC_0!$A54-3)*64)+(XPQUERYDOC_0!P$1-0), "XPQUERYDOC_0")</f>
        <v>#NAME?</v>
      </c>
      <c r="Q54" t="e">
        <f ca="1">_xll.xpGetDataCell(((XPQUERYDOC_0!$A54-3)*64)+(XPQUERYDOC_0!Q$1-0), "XPQUERYDOC_0")</f>
        <v>#NAME?</v>
      </c>
      <c r="R54" t="e">
        <f ca="1">_xll.xpGetDataCell(((XPQUERYDOC_0!$A54-3)*64)+(XPQUERYDOC_0!R$1-0), "XPQUERYDOC_0")</f>
        <v>#NAME?</v>
      </c>
      <c r="S54" t="e">
        <f ca="1">_xll.xpGetDataCell(((XPQUERYDOC_0!$A54-3)*64)+(XPQUERYDOC_0!S$1-0), "XPQUERYDOC_0")</f>
        <v>#NAME?</v>
      </c>
      <c r="T54" t="e">
        <f ca="1">_xll.xpGetDataCell(((XPQUERYDOC_0!$A54-3)*64)+(XPQUERYDOC_0!T$1-0), "XPQUERYDOC_0")</f>
        <v>#NAME?</v>
      </c>
      <c r="U54" t="e">
        <f ca="1">_xll.xpGetDataCell(((XPQUERYDOC_0!$A54-3)*64)+(XPQUERYDOC_0!U$1-0), "XPQUERYDOC_0")</f>
        <v>#NAME?</v>
      </c>
      <c r="V54" t="e">
        <f ca="1">_xll.xpGetDataCell(((XPQUERYDOC_0!$A54-3)*64)+(XPQUERYDOC_0!V$1-0), "XPQUERYDOC_0")</f>
        <v>#NAME?</v>
      </c>
      <c r="W54" t="e">
        <f ca="1">_xll.xpGetDataCell(((XPQUERYDOC_0!$A54-3)*64)+(XPQUERYDOC_0!W$1-0), "XPQUERYDOC_0")</f>
        <v>#NAME?</v>
      </c>
      <c r="X54" t="e">
        <f ca="1">_xll.xpGetDataCell(((XPQUERYDOC_0!$A54-3)*64)+(XPQUERYDOC_0!X$1-0), "XPQUERYDOC_0")</f>
        <v>#NAME?</v>
      </c>
      <c r="Y54" t="e">
        <f ca="1">_xll.xpGetDataCell(((XPQUERYDOC_0!$A54-3)*64)+(XPQUERYDOC_0!Y$1-0), "XPQUERYDOC_0")</f>
        <v>#NAME?</v>
      </c>
      <c r="Z54" t="e">
        <f ca="1">_xll.xpGetDataCell(((XPQUERYDOC_0!$A54-3)*64)+(XPQUERYDOC_0!Z$1-0), "XPQUERYDOC_0")</f>
        <v>#NAME?</v>
      </c>
      <c r="AA54" t="e">
        <f ca="1">_xll.xpGetDataCell(((XPQUERYDOC_0!$A54-3)*64)+(XPQUERYDOC_0!AA$1-0), "XPQUERYDOC_0")</f>
        <v>#NAME?</v>
      </c>
      <c r="AB54" t="e">
        <f ca="1">_xll.xpGetDataCell(((XPQUERYDOC_0!$A54-3)*64)+(XPQUERYDOC_0!AB$1-0), "XPQUERYDOC_0")</f>
        <v>#NAME?</v>
      </c>
      <c r="AC54" t="e">
        <f ca="1">_xll.xpGetDataCell(((XPQUERYDOC_0!$A54-3)*64)+(XPQUERYDOC_0!AC$1-0), "XPQUERYDOC_0")</f>
        <v>#NAME?</v>
      </c>
      <c r="AD54" t="e">
        <f ca="1">_xll.xpGetDataCell(((XPQUERYDOC_0!$A54-3)*64)+(XPQUERYDOC_0!AD$1-0), "XPQUERYDOC_0")</f>
        <v>#NAME?</v>
      </c>
      <c r="AE54" t="e">
        <f ca="1">_xll.xpGetDataCell(((XPQUERYDOC_0!$A54-3)*64)+(XPQUERYDOC_0!AE$1-0), "XPQUERYDOC_0")</f>
        <v>#NAME?</v>
      </c>
      <c r="AF54" t="e">
        <f ca="1">_xll.xpGetDataCell(((XPQUERYDOC_0!$A54-3)*64)+(XPQUERYDOC_0!AF$1-0), "XPQUERYDOC_0")</f>
        <v>#NAME?</v>
      </c>
      <c r="AG54" t="e">
        <f ca="1">_xll.xpGetDataCell(((XPQUERYDOC_0!$A54-3)*64)+(XPQUERYDOC_0!AG$1-0), "XPQUERYDOC_0")</f>
        <v>#NAME?</v>
      </c>
      <c r="AH54" t="e">
        <f ca="1">_xll.xpGetDataCell(((XPQUERYDOC_0!$A54-3)*64)+(XPQUERYDOC_0!AH$1-0), "XPQUERYDOC_0")</f>
        <v>#NAME?</v>
      </c>
      <c r="AI54" t="e">
        <f ca="1">_xll.xpGetDataCell(((XPQUERYDOC_0!$A54-3)*64)+(XPQUERYDOC_0!AI$1-0), "XPQUERYDOC_0")</f>
        <v>#NAME?</v>
      </c>
      <c r="AJ54" t="e">
        <f ca="1">_xll.xpGetDataCell(((XPQUERYDOC_0!$A54-3)*64)+(XPQUERYDOC_0!AJ$1-0), "XPQUERYDOC_0")</f>
        <v>#NAME?</v>
      </c>
      <c r="AK54" t="e">
        <f ca="1">_xll.xpGetDataCell(((XPQUERYDOC_0!$A54-3)*64)+(XPQUERYDOC_0!AK$1-0), "XPQUERYDOC_0")</f>
        <v>#NAME?</v>
      </c>
      <c r="AL54" t="e">
        <f ca="1">_xll.xpGetDataCell(((XPQUERYDOC_0!$A54-3)*64)+(XPQUERYDOC_0!AL$1-0), "XPQUERYDOC_0")</f>
        <v>#NAME?</v>
      </c>
      <c r="AM54" t="e">
        <f ca="1">_xll.xpGetDataCell(((XPQUERYDOC_0!$A54-3)*64)+(XPQUERYDOC_0!AM$1-0), "XPQUERYDOC_0")</f>
        <v>#NAME?</v>
      </c>
      <c r="AN54" t="e">
        <f ca="1">_xll.xpGetDataCell(((XPQUERYDOC_0!$A54-3)*64)+(XPQUERYDOC_0!AN$1-0), "XPQUERYDOC_0")</f>
        <v>#NAME?</v>
      </c>
      <c r="AO54" t="e">
        <f ca="1">_xll.xpGetDataCell(((XPQUERYDOC_0!$A54-3)*64)+(XPQUERYDOC_0!AO$1-0), "XPQUERYDOC_0")</f>
        <v>#NAME?</v>
      </c>
      <c r="AP54" t="e">
        <f ca="1">_xll.xpGetDataCell(((XPQUERYDOC_0!$A54-3)*64)+(XPQUERYDOC_0!AP$1-0), "XPQUERYDOC_0")</f>
        <v>#NAME?</v>
      </c>
      <c r="AQ54" t="e">
        <f ca="1">_xll.xpGetDataCell(((XPQUERYDOC_0!$A54-3)*64)+(XPQUERYDOC_0!AQ$1-0), "XPQUERYDOC_0")</f>
        <v>#NAME?</v>
      </c>
      <c r="AR54" t="e">
        <f ca="1">_xll.xpGetDataCell(((XPQUERYDOC_0!$A54-3)*64)+(XPQUERYDOC_0!AR$1-0), "XPQUERYDOC_0")</f>
        <v>#NAME?</v>
      </c>
      <c r="AS54" t="e">
        <f ca="1">_xll.xpGetDataCell(((XPQUERYDOC_0!$A54-3)*64)+(XPQUERYDOC_0!AS$1-0), "XPQUERYDOC_0")</f>
        <v>#NAME?</v>
      </c>
      <c r="AT54" t="e">
        <f ca="1">_xll.xpGetDataCell(((XPQUERYDOC_0!$A54-3)*64)+(XPQUERYDOC_0!AT$1-0), "XPQUERYDOC_0")</f>
        <v>#NAME?</v>
      </c>
      <c r="AU54" t="e">
        <f ca="1">_xll.xpGetDataCell(((XPQUERYDOC_0!$A54-3)*64)+(XPQUERYDOC_0!AU$1-0), "XPQUERYDOC_0")</f>
        <v>#NAME?</v>
      </c>
      <c r="AV54" t="e">
        <f ca="1">_xll.xpGetDataCell(((XPQUERYDOC_0!$A54-3)*64)+(XPQUERYDOC_0!AV$1-0), "XPQUERYDOC_0")</f>
        <v>#NAME?</v>
      </c>
      <c r="AW54" t="e">
        <f ca="1">_xll.xpGetDataCell(((XPQUERYDOC_0!$A54-3)*64)+(XPQUERYDOC_0!AW$1-0), "XPQUERYDOC_0")</f>
        <v>#NAME?</v>
      </c>
      <c r="AX54" t="e">
        <f ca="1">_xll.xpGetDataCell(((XPQUERYDOC_0!$A54-3)*64)+(XPQUERYDOC_0!AX$1-0), "XPQUERYDOC_0")</f>
        <v>#NAME?</v>
      </c>
      <c r="AY54" t="e">
        <f ca="1">_xll.xpGetDataCell(((XPQUERYDOC_0!$A54-3)*64)+(XPQUERYDOC_0!AY$1-0), "XPQUERYDOC_0")</f>
        <v>#NAME?</v>
      </c>
      <c r="AZ54" t="e">
        <f ca="1">_xll.xpGetDataCell(((XPQUERYDOC_0!$A54-3)*64)+(XPQUERYDOC_0!AZ$1-0), "XPQUERYDOC_0")</f>
        <v>#NAME?</v>
      </c>
      <c r="BA54" t="e">
        <f ca="1">_xll.xpGetDataCell(((XPQUERYDOC_0!$A54-3)*64)+(XPQUERYDOC_0!BA$1-0), "XPQUERYDOC_0")</f>
        <v>#NAME?</v>
      </c>
      <c r="BB54" t="e">
        <f ca="1">_xll.xpGetDataCell(((XPQUERYDOC_0!$A54-3)*64)+(XPQUERYDOC_0!BB$1-0), "XPQUERYDOC_0")</f>
        <v>#NAME?</v>
      </c>
      <c r="BC54" t="e">
        <f ca="1">_xll.xpGetDataCell(((XPQUERYDOC_0!$A54-3)*64)+(XPQUERYDOC_0!BC$1-0), "XPQUERYDOC_0")</f>
        <v>#NAME?</v>
      </c>
      <c r="BD54" t="e">
        <f ca="1">_xll.xpGetDataCell(((XPQUERYDOC_0!$A54-3)*64)+(XPQUERYDOC_0!BD$1-0), "XPQUERYDOC_0")</f>
        <v>#NAME?</v>
      </c>
      <c r="BE54" t="e">
        <f ca="1">_xll.xpGetDataCell(((XPQUERYDOC_0!$A54-3)*64)+(XPQUERYDOC_0!BE$1-0), "XPQUERYDOC_0")</f>
        <v>#NAME?</v>
      </c>
      <c r="BF54" t="e">
        <f ca="1">_xll.xpGetDataCell(((XPQUERYDOC_0!$A54-3)*64)+(XPQUERYDOC_0!BF$1-0), "XPQUERYDOC_0")</f>
        <v>#NAME?</v>
      </c>
      <c r="BG54" t="e">
        <f ca="1">_xll.xpGetDataCell(((XPQUERYDOC_0!$A54-3)*64)+(XPQUERYDOC_0!BG$1-0), "XPQUERYDOC_0")</f>
        <v>#NAME?</v>
      </c>
      <c r="BH54" t="e">
        <f ca="1">_xll.xpGetDataCell(((XPQUERYDOC_0!$A54-3)*64)+(XPQUERYDOC_0!BH$1-0), "XPQUERYDOC_0")</f>
        <v>#NAME?</v>
      </c>
      <c r="BI54" t="e">
        <f ca="1">_xll.xpGetDataCell(((XPQUERYDOC_0!$A54-3)*64)+(XPQUERYDOC_0!BI$1-0), "XPQUERYDOC_0")</f>
        <v>#NAME?</v>
      </c>
      <c r="BJ54" t="e">
        <f ca="1">_xll.xpGetDataCell(((XPQUERYDOC_0!$A54-3)*64)+(XPQUERYDOC_0!BJ$1-0), "XPQUERYDOC_0")</f>
        <v>#NAME?</v>
      </c>
      <c r="BK54" t="e">
        <f ca="1">_xll.xpGetDataCell(((XPQUERYDOC_0!$A54-3)*64)+(XPQUERYDOC_0!BK$1-0), "XPQUERYDOC_0")</f>
        <v>#NAME?</v>
      </c>
      <c r="BL54" t="e">
        <f ca="1">_xll.xpGetDataCell(((XPQUERYDOC_0!$A54-3)*64)+(XPQUERYDOC_0!BL$1-0), "XPQUERYDOC_0")</f>
        <v>#NAME?</v>
      </c>
      <c r="BM54" t="e">
        <f ca="1">_xll.xpGetDataCell(((XPQUERYDOC_0!$A54-3)*64)+(XPQUERYDOC_0!BM$1-0), "XPQUERYDOC_0")</f>
        <v>#NAME?</v>
      </c>
    </row>
    <row r="55" spans="1:65">
      <c r="A55" t="e">
        <f ca="1">_xll.xpGetDimLabel(2, 50, "XPQUERYDOC_0")</f>
        <v>#NAME?</v>
      </c>
      <c r="B55" t="e">
        <f ca="1">_xll.xpGetDataCell(((XPQUERYDOC_0!$A55-3)*64)+(XPQUERYDOC_0!B$1-0), "XPQUERYDOC_0")</f>
        <v>#NAME?</v>
      </c>
      <c r="C55" t="e">
        <f ca="1">_xll.xpGetDataCell(((XPQUERYDOC_0!$A55-3)*64)+(XPQUERYDOC_0!C$1-0), "XPQUERYDOC_0")</f>
        <v>#NAME?</v>
      </c>
      <c r="D55" t="e">
        <f ca="1">_xll.xpGetDataCell(((XPQUERYDOC_0!$A55-3)*64)+(XPQUERYDOC_0!D$1-0), "XPQUERYDOC_0")</f>
        <v>#NAME?</v>
      </c>
      <c r="E55" t="e">
        <f ca="1">_xll.xpGetDataCell(((XPQUERYDOC_0!$A55-3)*64)+(XPQUERYDOC_0!E$1-0), "XPQUERYDOC_0")</f>
        <v>#NAME?</v>
      </c>
      <c r="F55" t="e">
        <f ca="1">_xll.xpGetDataCell(((XPQUERYDOC_0!$A55-3)*64)+(XPQUERYDOC_0!F$1-0), "XPQUERYDOC_0")</f>
        <v>#NAME?</v>
      </c>
      <c r="G55" t="e">
        <f ca="1">_xll.xpGetDataCell(((XPQUERYDOC_0!$A55-3)*64)+(XPQUERYDOC_0!G$1-0), "XPQUERYDOC_0")</f>
        <v>#NAME?</v>
      </c>
      <c r="H55" t="e">
        <f ca="1">_xll.xpGetDataCell(((XPQUERYDOC_0!$A55-3)*64)+(XPQUERYDOC_0!H$1-0), "XPQUERYDOC_0")</f>
        <v>#NAME?</v>
      </c>
      <c r="I55" t="e">
        <f ca="1">_xll.xpGetDataCell(((XPQUERYDOC_0!$A55-3)*64)+(XPQUERYDOC_0!I$1-0), "XPQUERYDOC_0")</f>
        <v>#NAME?</v>
      </c>
      <c r="J55" t="e">
        <f ca="1">_xll.xpGetDataCell(((XPQUERYDOC_0!$A55-3)*64)+(XPQUERYDOC_0!J$1-0), "XPQUERYDOC_0")</f>
        <v>#NAME?</v>
      </c>
      <c r="K55" t="e">
        <f ca="1">_xll.xpGetDataCell(((XPQUERYDOC_0!$A55-3)*64)+(XPQUERYDOC_0!K$1-0), "XPQUERYDOC_0")</f>
        <v>#NAME?</v>
      </c>
      <c r="L55" t="e">
        <f ca="1">_xll.xpGetDataCell(((XPQUERYDOC_0!$A55-3)*64)+(XPQUERYDOC_0!L$1-0), "XPQUERYDOC_0")</f>
        <v>#NAME?</v>
      </c>
      <c r="M55" t="e">
        <f ca="1">_xll.xpGetDataCell(((XPQUERYDOC_0!$A55-3)*64)+(XPQUERYDOC_0!M$1-0), "XPQUERYDOC_0")</f>
        <v>#NAME?</v>
      </c>
      <c r="N55" t="e">
        <f ca="1">_xll.xpGetDataCell(((XPQUERYDOC_0!$A55-3)*64)+(XPQUERYDOC_0!N$1-0), "XPQUERYDOC_0")</f>
        <v>#NAME?</v>
      </c>
      <c r="O55" t="e">
        <f ca="1">_xll.xpGetDataCell(((XPQUERYDOC_0!$A55-3)*64)+(XPQUERYDOC_0!O$1-0), "XPQUERYDOC_0")</f>
        <v>#NAME?</v>
      </c>
      <c r="P55" t="e">
        <f ca="1">_xll.xpGetDataCell(((XPQUERYDOC_0!$A55-3)*64)+(XPQUERYDOC_0!P$1-0), "XPQUERYDOC_0")</f>
        <v>#NAME?</v>
      </c>
      <c r="Q55" t="e">
        <f ca="1">_xll.xpGetDataCell(((XPQUERYDOC_0!$A55-3)*64)+(XPQUERYDOC_0!Q$1-0), "XPQUERYDOC_0")</f>
        <v>#NAME?</v>
      </c>
      <c r="R55" t="e">
        <f ca="1">_xll.xpGetDataCell(((XPQUERYDOC_0!$A55-3)*64)+(XPQUERYDOC_0!R$1-0), "XPQUERYDOC_0")</f>
        <v>#NAME?</v>
      </c>
      <c r="S55" t="e">
        <f ca="1">_xll.xpGetDataCell(((XPQUERYDOC_0!$A55-3)*64)+(XPQUERYDOC_0!S$1-0), "XPQUERYDOC_0")</f>
        <v>#NAME?</v>
      </c>
      <c r="T55" t="e">
        <f ca="1">_xll.xpGetDataCell(((XPQUERYDOC_0!$A55-3)*64)+(XPQUERYDOC_0!T$1-0), "XPQUERYDOC_0")</f>
        <v>#NAME?</v>
      </c>
      <c r="U55" t="e">
        <f ca="1">_xll.xpGetDataCell(((XPQUERYDOC_0!$A55-3)*64)+(XPQUERYDOC_0!U$1-0), "XPQUERYDOC_0")</f>
        <v>#NAME?</v>
      </c>
      <c r="V55" t="e">
        <f ca="1">_xll.xpGetDataCell(((XPQUERYDOC_0!$A55-3)*64)+(XPQUERYDOC_0!V$1-0), "XPQUERYDOC_0")</f>
        <v>#NAME?</v>
      </c>
      <c r="W55" t="e">
        <f ca="1">_xll.xpGetDataCell(((XPQUERYDOC_0!$A55-3)*64)+(XPQUERYDOC_0!W$1-0), "XPQUERYDOC_0")</f>
        <v>#NAME?</v>
      </c>
      <c r="X55" t="e">
        <f ca="1">_xll.xpGetDataCell(((XPQUERYDOC_0!$A55-3)*64)+(XPQUERYDOC_0!X$1-0), "XPQUERYDOC_0")</f>
        <v>#NAME?</v>
      </c>
      <c r="Y55" t="e">
        <f ca="1">_xll.xpGetDataCell(((XPQUERYDOC_0!$A55-3)*64)+(XPQUERYDOC_0!Y$1-0), "XPQUERYDOC_0")</f>
        <v>#NAME?</v>
      </c>
      <c r="Z55" t="e">
        <f ca="1">_xll.xpGetDataCell(((XPQUERYDOC_0!$A55-3)*64)+(XPQUERYDOC_0!Z$1-0), "XPQUERYDOC_0")</f>
        <v>#NAME?</v>
      </c>
      <c r="AA55" t="e">
        <f ca="1">_xll.xpGetDataCell(((XPQUERYDOC_0!$A55-3)*64)+(XPQUERYDOC_0!AA$1-0), "XPQUERYDOC_0")</f>
        <v>#NAME?</v>
      </c>
      <c r="AB55" t="e">
        <f ca="1">_xll.xpGetDataCell(((XPQUERYDOC_0!$A55-3)*64)+(XPQUERYDOC_0!AB$1-0), "XPQUERYDOC_0")</f>
        <v>#NAME?</v>
      </c>
      <c r="AC55" t="e">
        <f ca="1">_xll.xpGetDataCell(((XPQUERYDOC_0!$A55-3)*64)+(XPQUERYDOC_0!AC$1-0), "XPQUERYDOC_0")</f>
        <v>#NAME?</v>
      </c>
      <c r="AD55" t="e">
        <f ca="1">_xll.xpGetDataCell(((XPQUERYDOC_0!$A55-3)*64)+(XPQUERYDOC_0!AD$1-0), "XPQUERYDOC_0")</f>
        <v>#NAME?</v>
      </c>
      <c r="AE55" t="e">
        <f ca="1">_xll.xpGetDataCell(((XPQUERYDOC_0!$A55-3)*64)+(XPQUERYDOC_0!AE$1-0), "XPQUERYDOC_0")</f>
        <v>#NAME?</v>
      </c>
      <c r="AF55" t="e">
        <f ca="1">_xll.xpGetDataCell(((XPQUERYDOC_0!$A55-3)*64)+(XPQUERYDOC_0!AF$1-0), "XPQUERYDOC_0")</f>
        <v>#NAME?</v>
      </c>
      <c r="AG55" t="e">
        <f ca="1">_xll.xpGetDataCell(((XPQUERYDOC_0!$A55-3)*64)+(XPQUERYDOC_0!AG$1-0), "XPQUERYDOC_0")</f>
        <v>#NAME?</v>
      </c>
      <c r="AH55" t="e">
        <f ca="1">_xll.xpGetDataCell(((XPQUERYDOC_0!$A55-3)*64)+(XPQUERYDOC_0!AH$1-0), "XPQUERYDOC_0")</f>
        <v>#NAME?</v>
      </c>
      <c r="AI55" t="e">
        <f ca="1">_xll.xpGetDataCell(((XPQUERYDOC_0!$A55-3)*64)+(XPQUERYDOC_0!AI$1-0), "XPQUERYDOC_0")</f>
        <v>#NAME?</v>
      </c>
      <c r="AJ55" t="e">
        <f ca="1">_xll.xpGetDataCell(((XPQUERYDOC_0!$A55-3)*64)+(XPQUERYDOC_0!AJ$1-0), "XPQUERYDOC_0")</f>
        <v>#NAME?</v>
      </c>
      <c r="AK55" t="e">
        <f ca="1">_xll.xpGetDataCell(((XPQUERYDOC_0!$A55-3)*64)+(XPQUERYDOC_0!AK$1-0), "XPQUERYDOC_0")</f>
        <v>#NAME?</v>
      </c>
      <c r="AL55" t="e">
        <f ca="1">_xll.xpGetDataCell(((XPQUERYDOC_0!$A55-3)*64)+(XPQUERYDOC_0!AL$1-0), "XPQUERYDOC_0")</f>
        <v>#NAME?</v>
      </c>
      <c r="AM55" t="e">
        <f ca="1">_xll.xpGetDataCell(((XPQUERYDOC_0!$A55-3)*64)+(XPQUERYDOC_0!AM$1-0), "XPQUERYDOC_0")</f>
        <v>#NAME?</v>
      </c>
      <c r="AN55" t="e">
        <f ca="1">_xll.xpGetDataCell(((XPQUERYDOC_0!$A55-3)*64)+(XPQUERYDOC_0!AN$1-0), "XPQUERYDOC_0")</f>
        <v>#NAME?</v>
      </c>
      <c r="AO55" t="e">
        <f ca="1">_xll.xpGetDataCell(((XPQUERYDOC_0!$A55-3)*64)+(XPQUERYDOC_0!AO$1-0), "XPQUERYDOC_0")</f>
        <v>#NAME?</v>
      </c>
      <c r="AP55" t="e">
        <f ca="1">_xll.xpGetDataCell(((XPQUERYDOC_0!$A55-3)*64)+(XPQUERYDOC_0!AP$1-0), "XPQUERYDOC_0")</f>
        <v>#NAME?</v>
      </c>
      <c r="AQ55" t="e">
        <f ca="1">_xll.xpGetDataCell(((XPQUERYDOC_0!$A55-3)*64)+(XPQUERYDOC_0!AQ$1-0), "XPQUERYDOC_0")</f>
        <v>#NAME?</v>
      </c>
      <c r="AR55" t="e">
        <f ca="1">_xll.xpGetDataCell(((XPQUERYDOC_0!$A55-3)*64)+(XPQUERYDOC_0!AR$1-0), "XPQUERYDOC_0")</f>
        <v>#NAME?</v>
      </c>
      <c r="AS55" t="e">
        <f ca="1">_xll.xpGetDataCell(((XPQUERYDOC_0!$A55-3)*64)+(XPQUERYDOC_0!AS$1-0), "XPQUERYDOC_0")</f>
        <v>#NAME?</v>
      </c>
      <c r="AT55" t="e">
        <f ca="1">_xll.xpGetDataCell(((XPQUERYDOC_0!$A55-3)*64)+(XPQUERYDOC_0!AT$1-0), "XPQUERYDOC_0")</f>
        <v>#NAME?</v>
      </c>
      <c r="AU55" t="e">
        <f ca="1">_xll.xpGetDataCell(((XPQUERYDOC_0!$A55-3)*64)+(XPQUERYDOC_0!AU$1-0), "XPQUERYDOC_0")</f>
        <v>#NAME?</v>
      </c>
      <c r="AV55" t="e">
        <f ca="1">_xll.xpGetDataCell(((XPQUERYDOC_0!$A55-3)*64)+(XPQUERYDOC_0!AV$1-0), "XPQUERYDOC_0")</f>
        <v>#NAME?</v>
      </c>
      <c r="AW55" t="e">
        <f ca="1">_xll.xpGetDataCell(((XPQUERYDOC_0!$A55-3)*64)+(XPQUERYDOC_0!AW$1-0), "XPQUERYDOC_0")</f>
        <v>#NAME?</v>
      </c>
      <c r="AX55" t="e">
        <f ca="1">_xll.xpGetDataCell(((XPQUERYDOC_0!$A55-3)*64)+(XPQUERYDOC_0!AX$1-0), "XPQUERYDOC_0")</f>
        <v>#NAME?</v>
      </c>
      <c r="AY55" t="e">
        <f ca="1">_xll.xpGetDataCell(((XPQUERYDOC_0!$A55-3)*64)+(XPQUERYDOC_0!AY$1-0), "XPQUERYDOC_0")</f>
        <v>#NAME?</v>
      </c>
      <c r="AZ55" t="e">
        <f ca="1">_xll.xpGetDataCell(((XPQUERYDOC_0!$A55-3)*64)+(XPQUERYDOC_0!AZ$1-0), "XPQUERYDOC_0")</f>
        <v>#NAME?</v>
      </c>
      <c r="BA55" t="e">
        <f ca="1">_xll.xpGetDataCell(((XPQUERYDOC_0!$A55-3)*64)+(XPQUERYDOC_0!BA$1-0), "XPQUERYDOC_0")</f>
        <v>#NAME?</v>
      </c>
      <c r="BB55" t="e">
        <f ca="1">_xll.xpGetDataCell(((XPQUERYDOC_0!$A55-3)*64)+(XPQUERYDOC_0!BB$1-0), "XPQUERYDOC_0")</f>
        <v>#NAME?</v>
      </c>
      <c r="BC55" t="e">
        <f ca="1">_xll.xpGetDataCell(((XPQUERYDOC_0!$A55-3)*64)+(XPQUERYDOC_0!BC$1-0), "XPQUERYDOC_0")</f>
        <v>#NAME?</v>
      </c>
      <c r="BD55" t="e">
        <f ca="1">_xll.xpGetDataCell(((XPQUERYDOC_0!$A55-3)*64)+(XPQUERYDOC_0!BD$1-0), "XPQUERYDOC_0")</f>
        <v>#NAME?</v>
      </c>
      <c r="BE55" t="e">
        <f ca="1">_xll.xpGetDataCell(((XPQUERYDOC_0!$A55-3)*64)+(XPQUERYDOC_0!BE$1-0), "XPQUERYDOC_0")</f>
        <v>#NAME?</v>
      </c>
      <c r="BF55" t="e">
        <f ca="1">_xll.xpGetDataCell(((XPQUERYDOC_0!$A55-3)*64)+(XPQUERYDOC_0!BF$1-0), "XPQUERYDOC_0")</f>
        <v>#NAME?</v>
      </c>
      <c r="BG55" t="e">
        <f ca="1">_xll.xpGetDataCell(((XPQUERYDOC_0!$A55-3)*64)+(XPQUERYDOC_0!BG$1-0), "XPQUERYDOC_0")</f>
        <v>#NAME?</v>
      </c>
      <c r="BH55" t="e">
        <f ca="1">_xll.xpGetDataCell(((XPQUERYDOC_0!$A55-3)*64)+(XPQUERYDOC_0!BH$1-0), "XPQUERYDOC_0")</f>
        <v>#NAME?</v>
      </c>
      <c r="BI55" t="e">
        <f ca="1">_xll.xpGetDataCell(((XPQUERYDOC_0!$A55-3)*64)+(XPQUERYDOC_0!BI$1-0), "XPQUERYDOC_0")</f>
        <v>#NAME?</v>
      </c>
      <c r="BJ55" t="e">
        <f ca="1">_xll.xpGetDataCell(((XPQUERYDOC_0!$A55-3)*64)+(XPQUERYDOC_0!BJ$1-0), "XPQUERYDOC_0")</f>
        <v>#NAME?</v>
      </c>
      <c r="BK55" t="e">
        <f ca="1">_xll.xpGetDataCell(((XPQUERYDOC_0!$A55-3)*64)+(XPQUERYDOC_0!BK$1-0), "XPQUERYDOC_0")</f>
        <v>#NAME?</v>
      </c>
      <c r="BL55" t="e">
        <f ca="1">_xll.xpGetDataCell(((XPQUERYDOC_0!$A55-3)*64)+(XPQUERYDOC_0!BL$1-0), "XPQUERYDOC_0")</f>
        <v>#NAME?</v>
      </c>
      <c r="BM55" t="e">
        <f ca="1">_xll.xpGetDataCell(((XPQUERYDOC_0!$A55-3)*64)+(XPQUERYDOC_0!BM$1-0), "XPQUERYDOC_0")</f>
        <v>#NAME?</v>
      </c>
    </row>
    <row r="56" spans="1:65">
      <c r="A56" t="e">
        <f ca="1">_xll.xpGetDimLabel(2, 51, "XPQUERYDOC_0")</f>
        <v>#NAME?</v>
      </c>
      <c r="B56" t="e">
        <f ca="1">_xll.xpGetDataCell(((XPQUERYDOC_0!$A56-3)*64)+(XPQUERYDOC_0!B$1-0), "XPQUERYDOC_0")</f>
        <v>#NAME?</v>
      </c>
      <c r="C56" t="e">
        <f ca="1">_xll.xpGetDataCell(((XPQUERYDOC_0!$A56-3)*64)+(XPQUERYDOC_0!C$1-0), "XPQUERYDOC_0")</f>
        <v>#NAME?</v>
      </c>
      <c r="D56" t="e">
        <f ca="1">_xll.xpGetDataCell(((XPQUERYDOC_0!$A56-3)*64)+(XPQUERYDOC_0!D$1-0), "XPQUERYDOC_0")</f>
        <v>#NAME?</v>
      </c>
      <c r="E56" t="e">
        <f ca="1">_xll.xpGetDataCell(((XPQUERYDOC_0!$A56-3)*64)+(XPQUERYDOC_0!E$1-0), "XPQUERYDOC_0")</f>
        <v>#NAME?</v>
      </c>
      <c r="F56" t="e">
        <f ca="1">_xll.xpGetDataCell(((XPQUERYDOC_0!$A56-3)*64)+(XPQUERYDOC_0!F$1-0), "XPQUERYDOC_0")</f>
        <v>#NAME?</v>
      </c>
      <c r="G56" t="e">
        <f ca="1">_xll.xpGetDataCell(((XPQUERYDOC_0!$A56-3)*64)+(XPQUERYDOC_0!G$1-0), "XPQUERYDOC_0")</f>
        <v>#NAME?</v>
      </c>
      <c r="H56" t="e">
        <f ca="1">_xll.xpGetDataCell(((XPQUERYDOC_0!$A56-3)*64)+(XPQUERYDOC_0!H$1-0), "XPQUERYDOC_0")</f>
        <v>#NAME?</v>
      </c>
      <c r="I56" t="e">
        <f ca="1">_xll.xpGetDataCell(((XPQUERYDOC_0!$A56-3)*64)+(XPQUERYDOC_0!I$1-0), "XPQUERYDOC_0")</f>
        <v>#NAME?</v>
      </c>
      <c r="J56" t="e">
        <f ca="1">_xll.xpGetDataCell(((XPQUERYDOC_0!$A56-3)*64)+(XPQUERYDOC_0!J$1-0), "XPQUERYDOC_0")</f>
        <v>#NAME?</v>
      </c>
      <c r="K56" t="e">
        <f ca="1">_xll.xpGetDataCell(((XPQUERYDOC_0!$A56-3)*64)+(XPQUERYDOC_0!K$1-0), "XPQUERYDOC_0")</f>
        <v>#NAME?</v>
      </c>
      <c r="L56" t="e">
        <f ca="1">_xll.xpGetDataCell(((XPQUERYDOC_0!$A56-3)*64)+(XPQUERYDOC_0!L$1-0), "XPQUERYDOC_0")</f>
        <v>#NAME?</v>
      </c>
      <c r="M56" t="e">
        <f ca="1">_xll.xpGetDataCell(((XPQUERYDOC_0!$A56-3)*64)+(XPQUERYDOC_0!M$1-0), "XPQUERYDOC_0")</f>
        <v>#NAME?</v>
      </c>
      <c r="N56" t="e">
        <f ca="1">_xll.xpGetDataCell(((XPQUERYDOC_0!$A56-3)*64)+(XPQUERYDOC_0!N$1-0), "XPQUERYDOC_0")</f>
        <v>#NAME?</v>
      </c>
      <c r="O56" t="e">
        <f ca="1">_xll.xpGetDataCell(((XPQUERYDOC_0!$A56-3)*64)+(XPQUERYDOC_0!O$1-0), "XPQUERYDOC_0")</f>
        <v>#NAME?</v>
      </c>
      <c r="P56" t="e">
        <f ca="1">_xll.xpGetDataCell(((XPQUERYDOC_0!$A56-3)*64)+(XPQUERYDOC_0!P$1-0), "XPQUERYDOC_0")</f>
        <v>#NAME?</v>
      </c>
      <c r="Q56" t="e">
        <f ca="1">_xll.xpGetDataCell(((XPQUERYDOC_0!$A56-3)*64)+(XPQUERYDOC_0!Q$1-0), "XPQUERYDOC_0")</f>
        <v>#NAME?</v>
      </c>
      <c r="R56" t="e">
        <f ca="1">_xll.xpGetDataCell(((XPQUERYDOC_0!$A56-3)*64)+(XPQUERYDOC_0!R$1-0), "XPQUERYDOC_0")</f>
        <v>#NAME?</v>
      </c>
      <c r="S56" t="e">
        <f ca="1">_xll.xpGetDataCell(((XPQUERYDOC_0!$A56-3)*64)+(XPQUERYDOC_0!S$1-0), "XPQUERYDOC_0")</f>
        <v>#NAME?</v>
      </c>
      <c r="T56" t="e">
        <f ca="1">_xll.xpGetDataCell(((XPQUERYDOC_0!$A56-3)*64)+(XPQUERYDOC_0!T$1-0), "XPQUERYDOC_0")</f>
        <v>#NAME?</v>
      </c>
      <c r="U56" t="e">
        <f ca="1">_xll.xpGetDataCell(((XPQUERYDOC_0!$A56-3)*64)+(XPQUERYDOC_0!U$1-0), "XPQUERYDOC_0")</f>
        <v>#NAME?</v>
      </c>
      <c r="V56" t="e">
        <f ca="1">_xll.xpGetDataCell(((XPQUERYDOC_0!$A56-3)*64)+(XPQUERYDOC_0!V$1-0), "XPQUERYDOC_0")</f>
        <v>#NAME?</v>
      </c>
      <c r="W56" t="e">
        <f ca="1">_xll.xpGetDataCell(((XPQUERYDOC_0!$A56-3)*64)+(XPQUERYDOC_0!W$1-0), "XPQUERYDOC_0")</f>
        <v>#NAME?</v>
      </c>
      <c r="X56" t="e">
        <f ca="1">_xll.xpGetDataCell(((XPQUERYDOC_0!$A56-3)*64)+(XPQUERYDOC_0!X$1-0), "XPQUERYDOC_0")</f>
        <v>#NAME?</v>
      </c>
      <c r="Y56" t="e">
        <f ca="1">_xll.xpGetDataCell(((XPQUERYDOC_0!$A56-3)*64)+(XPQUERYDOC_0!Y$1-0), "XPQUERYDOC_0")</f>
        <v>#NAME?</v>
      </c>
      <c r="Z56" t="e">
        <f ca="1">_xll.xpGetDataCell(((XPQUERYDOC_0!$A56-3)*64)+(XPQUERYDOC_0!Z$1-0), "XPQUERYDOC_0")</f>
        <v>#NAME?</v>
      </c>
      <c r="AA56" t="e">
        <f ca="1">_xll.xpGetDataCell(((XPQUERYDOC_0!$A56-3)*64)+(XPQUERYDOC_0!AA$1-0), "XPQUERYDOC_0")</f>
        <v>#NAME?</v>
      </c>
      <c r="AB56" t="e">
        <f ca="1">_xll.xpGetDataCell(((XPQUERYDOC_0!$A56-3)*64)+(XPQUERYDOC_0!AB$1-0), "XPQUERYDOC_0")</f>
        <v>#NAME?</v>
      </c>
      <c r="AC56" t="e">
        <f ca="1">_xll.xpGetDataCell(((XPQUERYDOC_0!$A56-3)*64)+(XPQUERYDOC_0!AC$1-0), "XPQUERYDOC_0")</f>
        <v>#NAME?</v>
      </c>
      <c r="AD56" t="e">
        <f ca="1">_xll.xpGetDataCell(((XPQUERYDOC_0!$A56-3)*64)+(XPQUERYDOC_0!AD$1-0), "XPQUERYDOC_0")</f>
        <v>#NAME?</v>
      </c>
      <c r="AE56" t="e">
        <f ca="1">_xll.xpGetDataCell(((XPQUERYDOC_0!$A56-3)*64)+(XPQUERYDOC_0!AE$1-0), "XPQUERYDOC_0")</f>
        <v>#NAME?</v>
      </c>
      <c r="AF56" t="e">
        <f ca="1">_xll.xpGetDataCell(((XPQUERYDOC_0!$A56-3)*64)+(XPQUERYDOC_0!AF$1-0), "XPQUERYDOC_0")</f>
        <v>#NAME?</v>
      </c>
      <c r="AG56" t="e">
        <f ca="1">_xll.xpGetDataCell(((XPQUERYDOC_0!$A56-3)*64)+(XPQUERYDOC_0!AG$1-0), "XPQUERYDOC_0")</f>
        <v>#NAME?</v>
      </c>
      <c r="AH56" t="e">
        <f ca="1">_xll.xpGetDataCell(((XPQUERYDOC_0!$A56-3)*64)+(XPQUERYDOC_0!AH$1-0), "XPQUERYDOC_0")</f>
        <v>#NAME?</v>
      </c>
      <c r="AI56" t="e">
        <f ca="1">_xll.xpGetDataCell(((XPQUERYDOC_0!$A56-3)*64)+(XPQUERYDOC_0!AI$1-0), "XPQUERYDOC_0")</f>
        <v>#NAME?</v>
      </c>
      <c r="AJ56" t="e">
        <f ca="1">_xll.xpGetDataCell(((XPQUERYDOC_0!$A56-3)*64)+(XPQUERYDOC_0!AJ$1-0), "XPQUERYDOC_0")</f>
        <v>#NAME?</v>
      </c>
      <c r="AK56" t="e">
        <f ca="1">_xll.xpGetDataCell(((XPQUERYDOC_0!$A56-3)*64)+(XPQUERYDOC_0!AK$1-0), "XPQUERYDOC_0")</f>
        <v>#NAME?</v>
      </c>
      <c r="AL56" t="e">
        <f ca="1">_xll.xpGetDataCell(((XPQUERYDOC_0!$A56-3)*64)+(XPQUERYDOC_0!AL$1-0), "XPQUERYDOC_0")</f>
        <v>#NAME?</v>
      </c>
      <c r="AM56" t="e">
        <f ca="1">_xll.xpGetDataCell(((XPQUERYDOC_0!$A56-3)*64)+(XPQUERYDOC_0!AM$1-0), "XPQUERYDOC_0")</f>
        <v>#NAME?</v>
      </c>
      <c r="AN56" t="e">
        <f ca="1">_xll.xpGetDataCell(((XPQUERYDOC_0!$A56-3)*64)+(XPQUERYDOC_0!AN$1-0), "XPQUERYDOC_0")</f>
        <v>#NAME?</v>
      </c>
      <c r="AO56" t="e">
        <f ca="1">_xll.xpGetDataCell(((XPQUERYDOC_0!$A56-3)*64)+(XPQUERYDOC_0!AO$1-0), "XPQUERYDOC_0")</f>
        <v>#NAME?</v>
      </c>
      <c r="AP56" t="e">
        <f ca="1">_xll.xpGetDataCell(((XPQUERYDOC_0!$A56-3)*64)+(XPQUERYDOC_0!AP$1-0), "XPQUERYDOC_0")</f>
        <v>#NAME?</v>
      </c>
      <c r="AQ56" t="e">
        <f ca="1">_xll.xpGetDataCell(((XPQUERYDOC_0!$A56-3)*64)+(XPQUERYDOC_0!AQ$1-0), "XPQUERYDOC_0")</f>
        <v>#NAME?</v>
      </c>
      <c r="AR56" t="e">
        <f ca="1">_xll.xpGetDataCell(((XPQUERYDOC_0!$A56-3)*64)+(XPQUERYDOC_0!AR$1-0), "XPQUERYDOC_0")</f>
        <v>#NAME?</v>
      </c>
      <c r="AS56" t="e">
        <f ca="1">_xll.xpGetDataCell(((XPQUERYDOC_0!$A56-3)*64)+(XPQUERYDOC_0!AS$1-0), "XPQUERYDOC_0")</f>
        <v>#NAME?</v>
      </c>
      <c r="AT56" t="e">
        <f ca="1">_xll.xpGetDataCell(((XPQUERYDOC_0!$A56-3)*64)+(XPQUERYDOC_0!AT$1-0), "XPQUERYDOC_0")</f>
        <v>#NAME?</v>
      </c>
      <c r="AU56" t="e">
        <f ca="1">_xll.xpGetDataCell(((XPQUERYDOC_0!$A56-3)*64)+(XPQUERYDOC_0!AU$1-0), "XPQUERYDOC_0")</f>
        <v>#NAME?</v>
      </c>
      <c r="AV56" t="e">
        <f ca="1">_xll.xpGetDataCell(((XPQUERYDOC_0!$A56-3)*64)+(XPQUERYDOC_0!AV$1-0), "XPQUERYDOC_0")</f>
        <v>#NAME?</v>
      </c>
      <c r="AW56" t="e">
        <f ca="1">_xll.xpGetDataCell(((XPQUERYDOC_0!$A56-3)*64)+(XPQUERYDOC_0!AW$1-0), "XPQUERYDOC_0")</f>
        <v>#NAME?</v>
      </c>
      <c r="AX56" t="e">
        <f ca="1">_xll.xpGetDataCell(((XPQUERYDOC_0!$A56-3)*64)+(XPQUERYDOC_0!AX$1-0), "XPQUERYDOC_0")</f>
        <v>#NAME?</v>
      </c>
      <c r="AY56" t="e">
        <f ca="1">_xll.xpGetDataCell(((XPQUERYDOC_0!$A56-3)*64)+(XPQUERYDOC_0!AY$1-0), "XPQUERYDOC_0")</f>
        <v>#NAME?</v>
      </c>
      <c r="AZ56" t="e">
        <f ca="1">_xll.xpGetDataCell(((XPQUERYDOC_0!$A56-3)*64)+(XPQUERYDOC_0!AZ$1-0), "XPQUERYDOC_0")</f>
        <v>#NAME?</v>
      </c>
      <c r="BA56" t="e">
        <f ca="1">_xll.xpGetDataCell(((XPQUERYDOC_0!$A56-3)*64)+(XPQUERYDOC_0!BA$1-0), "XPQUERYDOC_0")</f>
        <v>#NAME?</v>
      </c>
      <c r="BB56" t="e">
        <f ca="1">_xll.xpGetDataCell(((XPQUERYDOC_0!$A56-3)*64)+(XPQUERYDOC_0!BB$1-0), "XPQUERYDOC_0")</f>
        <v>#NAME?</v>
      </c>
      <c r="BC56" t="e">
        <f ca="1">_xll.xpGetDataCell(((XPQUERYDOC_0!$A56-3)*64)+(XPQUERYDOC_0!BC$1-0), "XPQUERYDOC_0")</f>
        <v>#NAME?</v>
      </c>
      <c r="BD56" t="e">
        <f ca="1">_xll.xpGetDataCell(((XPQUERYDOC_0!$A56-3)*64)+(XPQUERYDOC_0!BD$1-0), "XPQUERYDOC_0")</f>
        <v>#NAME?</v>
      </c>
      <c r="BE56" t="e">
        <f ca="1">_xll.xpGetDataCell(((XPQUERYDOC_0!$A56-3)*64)+(XPQUERYDOC_0!BE$1-0), "XPQUERYDOC_0")</f>
        <v>#NAME?</v>
      </c>
      <c r="BF56" t="e">
        <f ca="1">_xll.xpGetDataCell(((XPQUERYDOC_0!$A56-3)*64)+(XPQUERYDOC_0!BF$1-0), "XPQUERYDOC_0")</f>
        <v>#NAME?</v>
      </c>
      <c r="BG56" t="e">
        <f ca="1">_xll.xpGetDataCell(((XPQUERYDOC_0!$A56-3)*64)+(XPQUERYDOC_0!BG$1-0), "XPQUERYDOC_0")</f>
        <v>#NAME?</v>
      </c>
      <c r="BH56" t="e">
        <f ca="1">_xll.xpGetDataCell(((XPQUERYDOC_0!$A56-3)*64)+(XPQUERYDOC_0!BH$1-0), "XPQUERYDOC_0")</f>
        <v>#NAME?</v>
      </c>
      <c r="BI56" t="e">
        <f ca="1">_xll.xpGetDataCell(((XPQUERYDOC_0!$A56-3)*64)+(XPQUERYDOC_0!BI$1-0), "XPQUERYDOC_0")</f>
        <v>#NAME?</v>
      </c>
      <c r="BJ56" t="e">
        <f ca="1">_xll.xpGetDataCell(((XPQUERYDOC_0!$A56-3)*64)+(XPQUERYDOC_0!BJ$1-0), "XPQUERYDOC_0")</f>
        <v>#NAME?</v>
      </c>
      <c r="BK56" t="e">
        <f ca="1">_xll.xpGetDataCell(((XPQUERYDOC_0!$A56-3)*64)+(XPQUERYDOC_0!BK$1-0), "XPQUERYDOC_0")</f>
        <v>#NAME?</v>
      </c>
      <c r="BL56" t="e">
        <f ca="1">_xll.xpGetDataCell(((XPQUERYDOC_0!$A56-3)*64)+(XPQUERYDOC_0!BL$1-0), "XPQUERYDOC_0")</f>
        <v>#NAME?</v>
      </c>
      <c r="BM56" t="e">
        <f ca="1">_xll.xpGetDataCell(((XPQUERYDOC_0!$A56-3)*64)+(XPQUERYDOC_0!BM$1-0), "XPQUERYDOC_0")</f>
        <v>#NAME?</v>
      </c>
    </row>
  </sheetData>
  <phoneticPr fontId="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1" sqref="E21"/>
    </sheetView>
  </sheetViews>
  <sheetFormatPr defaultRowHeight="12.75"/>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sqref="A1:C15"/>
    </sheetView>
  </sheetViews>
  <sheetFormatPr defaultRowHeight="12.75"/>
  <cols>
    <col min="1" max="1" width="18.28515625" customWidth="1"/>
    <col min="2" max="2" width="10.85546875" customWidth="1"/>
    <col min="3" max="8" width="9.7109375" customWidth="1"/>
  </cols>
  <sheetData>
    <row r="1" spans="1:8" ht="15">
      <c r="A1" s="66" t="s">
        <v>453</v>
      </c>
      <c r="B1" s="67" t="s">
        <v>363</v>
      </c>
      <c r="C1" s="67" t="s">
        <v>417</v>
      </c>
    </row>
    <row r="2" spans="1:8" ht="15">
      <c r="A2" s="64">
        <v>2004</v>
      </c>
      <c r="B2" s="25">
        <v>204.01499999999999</v>
      </c>
      <c r="C2" s="25">
        <v>-11.695</v>
      </c>
    </row>
    <row r="3" spans="1:8" ht="15">
      <c r="A3" s="64">
        <v>2005</v>
      </c>
      <c r="B3" s="25">
        <v>1466.165</v>
      </c>
      <c r="C3" s="25">
        <v>1472.9179999999999</v>
      </c>
    </row>
    <row r="4" spans="1:8" ht="15">
      <c r="A4" s="64">
        <v>2006</v>
      </c>
      <c r="B4" s="25">
        <v>1218.1099999999999</v>
      </c>
      <c r="C4" s="25">
        <v>322.65899999999999</v>
      </c>
      <c r="D4" s="8"/>
      <c r="E4" s="8"/>
      <c r="F4" s="8"/>
      <c r="G4" s="8"/>
      <c r="H4" s="8"/>
    </row>
    <row r="5" spans="1:8" ht="15">
      <c r="A5" s="64">
        <v>2007</v>
      </c>
      <c r="B5" s="25">
        <v>1022.405</v>
      </c>
      <c r="C5" s="25">
        <v>162.47399999999999</v>
      </c>
      <c r="D5" s="8"/>
      <c r="E5" s="8"/>
      <c r="F5" s="8"/>
      <c r="G5" s="8"/>
      <c r="H5" s="8"/>
    </row>
    <row r="6" spans="1:8" ht="15">
      <c r="A6" s="64">
        <v>2008</v>
      </c>
      <c r="B6" s="25">
        <v>1886.0519999999999</v>
      </c>
      <c r="C6" s="25">
        <v>-855.35299999999995</v>
      </c>
    </row>
    <row r="7" spans="1:8" ht="15">
      <c r="A7" s="64">
        <v>2009</v>
      </c>
      <c r="B7" s="30">
        <v>5329.6890000000003</v>
      </c>
      <c r="C7" s="30">
        <v>875.83</v>
      </c>
      <c r="D7" s="3"/>
      <c r="E7" s="3"/>
      <c r="F7" s="3"/>
      <c r="G7" s="3"/>
      <c r="H7" s="3"/>
    </row>
    <row r="8" spans="1:8" ht="15">
      <c r="A8" s="64">
        <v>2010</v>
      </c>
      <c r="B8" s="30">
        <v>4007.8919999999998</v>
      </c>
      <c r="C8" s="30">
        <v>1513.5889999999999</v>
      </c>
      <c r="D8" s="3"/>
      <c r="E8" s="3"/>
      <c r="F8" s="3"/>
      <c r="G8" s="3"/>
      <c r="H8" s="3"/>
    </row>
    <row r="9" spans="1:8" ht="15">
      <c r="A9" s="64">
        <v>2011</v>
      </c>
      <c r="B9" s="30">
        <v>3626.913</v>
      </c>
      <c r="C9" s="30">
        <v>1024.5070000000001</v>
      </c>
      <c r="D9" s="3"/>
      <c r="E9" s="3"/>
      <c r="F9" s="3"/>
      <c r="G9" s="3"/>
      <c r="H9" s="3"/>
    </row>
    <row r="10" spans="1:8" ht="15">
      <c r="A10" s="64">
        <v>2012</v>
      </c>
      <c r="B10" s="25">
        <v>2213.67</v>
      </c>
      <c r="C10" s="25">
        <v>-185.12799999999999</v>
      </c>
    </row>
    <row r="11" spans="1:8" ht="15">
      <c r="A11" s="64">
        <v>2013</v>
      </c>
      <c r="B11" s="25">
        <v>3213.7939999999999</v>
      </c>
      <c r="C11" s="25">
        <v>1324.704</v>
      </c>
    </row>
    <row r="12" spans="1:8" ht="15">
      <c r="A12" s="64">
        <v>2014</v>
      </c>
      <c r="B12" s="25">
        <v>520.197</v>
      </c>
      <c r="C12" s="25">
        <v>2809.46</v>
      </c>
    </row>
    <row r="13" spans="1:8" ht="15">
      <c r="A13" s="64">
        <v>2015</v>
      </c>
      <c r="B13" s="25">
        <v>132.744</v>
      </c>
      <c r="C13" s="25">
        <v>2455.3960000000002</v>
      </c>
    </row>
    <row r="14" spans="1:8" ht="15">
      <c r="A14" s="64">
        <v>2016</v>
      </c>
      <c r="B14" s="25">
        <v>-256.62900000000002</v>
      </c>
      <c r="C14" s="25">
        <v>732.97199999999998</v>
      </c>
    </row>
    <row r="15" spans="1:8" ht="15">
      <c r="A15" s="64">
        <v>2017</v>
      </c>
      <c r="B15" s="25">
        <v>719</v>
      </c>
      <c r="C15" s="25">
        <v>-799</v>
      </c>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0" sqref="I20"/>
    </sheetView>
  </sheetViews>
  <sheetFormatPr defaultRowHeight="12.75"/>
  <sheetData/>
  <pageMargins left="0.7" right="0.7" top="0.75" bottom="0.75" header="0.3" footer="0.3"/>
  <pageSetup paperSize="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sqref="A1:C9"/>
    </sheetView>
  </sheetViews>
  <sheetFormatPr defaultColWidth="8.85546875" defaultRowHeight="12.75"/>
  <cols>
    <col min="1" max="1" width="17.7109375" customWidth="1"/>
    <col min="2" max="2" width="45.28515625" style="4" customWidth="1"/>
    <col min="3" max="3" width="46.7109375" style="4" customWidth="1"/>
    <col min="4" max="10" width="11.28515625" style="4" customWidth="1"/>
    <col min="11" max="11" width="11.42578125" style="4" customWidth="1"/>
    <col min="14" max="14" width="6.5703125" bestFit="1" customWidth="1"/>
    <col min="15" max="15" width="11.28515625" bestFit="1" customWidth="1"/>
    <col min="16" max="16" width="8" bestFit="1" customWidth="1"/>
    <col min="17" max="17" width="9.7109375" customWidth="1"/>
    <col min="18" max="18" width="19" bestFit="1" customWidth="1"/>
  </cols>
  <sheetData>
    <row r="1" spans="1:3" ht="15">
      <c r="A1" s="66" t="s">
        <v>454</v>
      </c>
      <c r="B1" s="67" t="s">
        <v>375</v>
      </c>
      <c r="C1" s="67" t="s">
        <v>376</v>
      </c>
    </row>
    <row r="2" spans="1:3" ht="15">
      <c r="A2" s="64">
        <v>2010</v>
      </c>
      <c r="B2" s="30">
        <v>883.49199999999996</v>
      </c>
      <c r="C2" s="30">
        <v>4145.7</v>
      </c>
    </row>
    <row r="3" spans="1:3" ht="15">
      <c r="A3" s="64">
        <v>2011</v>
      </c>
      <c r="B3" s="30">
        <v>2394.2939999999999</v>
      </c>
      <c r="C3" s="30">
        <v>4566</v>
      </c>
    </row>
    <row r="4" spans="1:3" ht="15">
      <c r="A4" s="64">
        <v>2012</v>
      </c>
      <c r="B4" s="30">
        <v>589.76199999999983</v>
      </c>
      <c r="C4" s="30">
        <v>2419.3000000000002</v>
      </c>
    </row>
    <row r="5" spans="1:3" ht="15">
      <c r="A5" s="64">
        <v>2013</v>
      </c>
      <c r="B5" s="30">
        <v>90.932000000000244</v>
      </c>
      <c r="C5" s="30">
        <v>4172.6000000000004</v>
      </c>
    </row>
    <row r="6" spans="1:3" ht="15">
      <c r="A6" s="64">
        <v>2014</v>
      </c>
      <c r="B6" s="30">
        <v>359.96400000000011</v>
      </c>
      <c r="C6" s="30">
        <v>4136.2</v>
      </c>
    </row>
    <row r="7" spans="1:3" ht="15">
      <c r="A7" s="64">
        <v>2015</v>
      </c>
      <c r="B7" s="30">
        <v>172.01399999999921</v>
      </c>
      <c r="C7" s="30">
        <v>5275.8</v>
      </c>
    </row>
    <row r="8" spans="1:3" ht="15">
      <c r="A8" s="64">
        <v>2016</v>
      </c>
      <c r="B8" s="30">
        <v>1334.5100000000002</v>
      </c>
      <c r="C8" s="30">
        <v>12619</v>
      </c>
    </row>
    <row r="9" spans="1:3" ht="15">
      <c r="A9" s="64">
        <v>2017</v>
      </c>
      <c r="B9" s="30">
        <v>998</v>
      </c>
      <c r="C9" s="30">
        <v>2466</v>
      </c>
    </row>
    <row r="10" spans="1:3">
      <c r="B10" s="30"/>
    </row>
  </sheetData>
  <printOptions horizontalCentered="1"/>
  <pageMargins left="0.74803149606299213" right="0.74803149606299213" top="0.98425196850393704" bottom="0.98425196850393704" header="0.51181102362204722" footer="0.51181102362204722"/>
  <pageSetup paperSize="9" orientation="portrait" horizontalDpi="300" verticalDpi="300" r:id="rId1"/>
  <headerFooter alignWithMargins="0"/>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0" zoomScaleNormal="120" workbookViewId="0">
      <selection activeCell="H20" sqref="H20"/>
    </sheetView>
  </sheetViews>
  <sheetFormatPr defaultRowHeight="12.75"/>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B15"/>
    </sheetView>
  </sheetViews>
  <sheetFormatPr defaultRowHeight="12.75"/>
  <cols>
    <col min="1" max="1" width="19.140625" customWidth="1"/>
    <col min="2" max="2" width="22.28515625" customWidth="1"/>
    <col min="3" max="12" width="9.7109375" customWidth="1"/>
  </cols>
  <sheetData>
    <row r="1" spans="1:12" ht="15">
      <c r="A1" s="66" t="s">
        <v>454</v>
      </c>
      <c r="B1" s="68" t="s">
        <v>418</v>
      </c>
      <c r="C1" s="3"/>
      <c r="D1" s="3"/>
      <c r="E1" s="3"/>
      <c r="F1" s="3"/>
      <c r="G1" s="3"/>
      <c r="H1" s="3"/>
      <c r="I1" s="3"/>
      <c r="J1" s="3"/>
      <c r="K1" s="3"/>
      <c r="L1" s="3"/>
    </row>
    <row r="2" spans="1:12" ht="15">
      <c r="A2" s="64">
        <v>2004</v>
      </c>
      <c r="B2" s="73">
        <v>-440.005</v>
      </c>
      <c r="D2" s="8"/>
      <c r="E2" s="8"/>
      <c r="F2" s="8"/>
      <c r="G2" s="8"/>
      <c r="H2" s="8"/>
      <c r="I2" s="8"/>
      <c r="J2" s="8"/>
      <c r="K2" s="8"/>
    </row>
    <row r="3" spans="1:12" ht="15">
      <c r="A3" s="64">
        <v>2005</v>
      </c>
      <c r="B3" s="73">
        <v>1372.5610000000001</v>
      </c>
      <c r="D3" s="8"/>
      <c r="E3" s="8"/>
      <c r="F3" s="8"/>
      <c r="G3" s="8"/>
      <c r="H3" s="8"/>
      <c r="I3" s="8"/>
      <c r="J3" s="8"/>
      <c r="K3" s="8"/>
    </row>
    <row r="4" spans="1:12" ht="15">
      <c r="A4" s="64">
        <v>2006</v>
      </c>
      <c r="B4" s="73">
        <v>1127.2539999999999</v>
      </c>
      <c r="D4" s="8"/>
      <c r="E4" s="8"/>
      <c r="F4" s="8"/>
      <c r="G4" s="8"/>
      <c r="H4" s="8"/>
      <c r="I4" s="8"/>
      <c r="J4" s="8"/>
      <c r="K4" s="8"/>
    </row>
    <row r="5" spans="1:12" ht="15">
      <c r="A5" s="64">
        <v>2007</v>
      </c>
      <c r="B5" s="73">
        <v>794.58900000000006</v>
      </c>
      <c r="D5" s="8"/>
      <c r="E5" s="8"/>
      <c r="F5" s="8"/>
      <c r="G5" s="8"/>
      <c r="H5" s="8"/>
      <c r="I5" s="8"/>
      <c r="J5" s="8"/>
      <c r="K5" s="8"/>
    </row>
    <row r="6" spans="1:12" ht="15">
      <c r="A6" s="64">
        <v>2008</v>
      </c>
      <c r="B6" s="73">
        <v>2522.1499999999996</v>
      </c>
      <c r="D6" s="8"/>
      <c r="E6" s="8"/>
      <c r="F6" s="8"/>
      <c r="G6" s="8"/>
      <c r="H6" s="8"/>
      <c r="I6" s="8"/>
      <c r="J6" s="8"/>
      <c r="K6" s="8"/>
    </row>
    <row r="7" spans="1:12" ht="15">
      <c r="A7" s="64">
        <v>2009</v>
      </c>
      <c r="B7" s="73">
        <v>-1068.2739999999999</v>
      </c>
      <c r="D7" s="8"/>
      <c r="E7" s="8"/>
      <c r="F7" s="8"/>
      <c r="G7" s="8"/>
      <c r="H7" s="8"/>
      <c r="I7" s="8"/>
      <c r="J7" s="8"/>
      <c r="K7" s="8"/>
    </row>
    <row r="8" spans="1:12" ht="15">
      <c r="A8" s="64">
        <v>2010</v>
      </c>
      <c r="B8" s="73">
        <v>309.69599999999997</v>
      </c>
      <c r="D8" s="8"/>
      <c r="E8" s="8"/>
      <c r="F8" s="8"/>
      <c r="G8" s="8"/>
      <c r="H8" s="8"/>
      <c r="I8" s="8"/>
      <c r="J8" s="8"/>
      <c r="K8" s="8"/>
    </row>
    <row r="9" spans="1:12" ht="15">
      <c r="A9" s="64">
        <v>2011</v>
      </c>
      <c r="B9" s="73">
        <v>-649.03399999999999</v>
      </c>
      <c r="D9" s="8"/>
      <c r="E9" s="8"/>
      <c r="F9" s="8"/>
      <c r="G9" s="8"/>
      <c r="H9" s="8"/>
      <c r="I9" s="8"/>
      <c r="J9" s="8"/>
      <c r="K9" s="8"/>
    </row>
    <row r="10" spans="1:12" ht="15">
      <c r="A10" s="64">
        <v>2012</v>
      </c>
      <c r="B10" s="73">
        <v>215.28199999999998</v>
      </c>
      <c r="D10" s="8"/>
      <c r="E10" s="8"/>
      <c r="F10" s="8"/>
      <c r="G10" s="8"/>
      <c r="H10" s="8"/>
      <c r="I10" s="8"/>
      <c r="J10" s="8"/>
      <c r="K10" s="8"/>
    </row>
    <row r="11" spans="1:12" ht="15">
      <c r="A11" s="64">
        <v>2013</v>
      </c>
      <c r="B11" s="73">
        <v>-95.302999999999997</v>
      </c>
      <c r="D11" s="8"/>
      <c r="E11" s="8"/>
      <c r="F11" s="8"/>
      <c r="G11" s="8"/>
      <c r="H11" s="8"/>
      <c r="I11" s="8"/>
      <c r="J11" s="8"/>
      <c r="K11" s="8"/>
    </row>
    <row r="12" spans="1:12" ht="15">
      <c r="A12" s="64">
        <v>2014</v>
      </c>
      <c r="B12" s="73">
        <v>650.48</v>
      </c>
      <c r="D12" s="8"/>
      <c r="E12" s="8"/>
      <c r="F12" s="8"/>
      <c r="G12" s="8"/>
      <c r="H12" s="8"/>
      <c r="I12" s="8"/>
      <c r="J12" s="8"/>
      <c r="K12" s="8"/>
    </row>
    <row r="13" spans="1:12" ht="15">
      <c r="A13" s="64">
        <v>2015</v>
      </c>
      <c r="B13" s="73">
        <v>54.432000000000016</v>
      </c>
      <c r="D13" s="8"/>
      <c r="E13" s="8"/>
      <c r="F13" s="8"/>
      <c r="G13" s="8"/>
      <c r="H13" s="8"/>
      <c r="I13" s="8"/>
      <c r="J13" s="8"/>
      <c r="K13" s="8"/>
    </row>
    <row r="14" spans="1:12" ht="15">
      <c r="A14" s="64">
        <v>2016</v>
      </c>
      <c r="B14" s="73">
        <v>837.28800000000001</v>
      </c>
      <c r="D14" s="8"/>
      <c r="E14" s="8"/>
      <c r="F14" s="8"/>
      <c r="G14" s="8"/>
      <c r="H14" s="8"/>
      <c r="I14" s="8"/>
      <c r="J14" s="8"/>
      <c r="K14" s="8"/>
    </row>
    <row r="15" spans="1:12" ht="15">
      <c r="A15" s="69">
        <v>2017</v>
      </c>
      <c r="B15" s="74">
        <v>5209</v>
      </c>
      <c r="D15" s="8"/>
      <c r="E15" s="8"/>
      <c r="F15" s="8"/>
      <c r="G15" s="8"/>
      <c r="H15" s="8"/>
      <c r="I15" s="8"/>
      <c r="J15" s="8"/>
      <c r="K15" s="8"/>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4" sqref="E34"/>
    </sheetView>
  </sheetViews>
  <sheetFormatPr defaultRowHeight="12.75"/>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selection sqref="A1:D15"/>
    </sheetView>
  </sheetViews>
  <sheetFormatPr defaultRowHeight="12.75"/>
  <cols>
    <col min="1" max="1" width="26.140625" customWidth="1"/>
    <col min="2" max="2" width="17.140625" customWidth="1"/>
    <col min="3" max="3" width="18.5703125" customWidth="1"/>
    <col min="4" max="4" width="16.85546875" customWidth="1"/>
    <col min="5" max="16" width="9.7109375" customWidth="1"/>
  </cols>
  <sheetData>
    <row r="1" spans="1:16" ht="15">
      <c r="A1" s="66" t="s">
        <v>454</v>
      </c>
      <c r="B1" s="67" t="s">
        <v>366</v>
      </c>
      <c r="C1" s="67" t="s">
        <v>392</v>
      </c>
      <c r="D1" s="68" t="s">
        <v>368</v>
      </c>
      <c r="E1" s="9"/>
      <c r="F1" s="9"/>
      <c r="G1" s="9"/>
      <c r="H1" s="9"/>
      <c r="I1" s="9"/>
      <c r="J1" s="9"/>
      <c r="K1" s="9"/>
      <c r="L1" s="9"/>
      <c r="M1" s="9"/>
      <c r="N1" s="9"/>
      <c r="O1" s="9"/>
      <c r="P1" s="9"/>
    </row>
    <row r="2" spans="1:16" ht="15">
      <c r="A2" s="64">
        <v>2004</v>
      </c>
      <c r="B2" s="13">
        <v>24876.277999999998</v>
      </c>
      <c r="C2" s="13">
        <v>52905.571000000004</v>
      </c>
      <c r="D2" s="65">
        <v>52817.932999999997</v>
      </c>
      <c r="E2" s="3"/>
      <c r="F2" s="3"/>
      <c r="G2" s="3"/>
      <c r="H2" s="3"/>
      <c r="I2" s="3"/>
      <c r="J2" s="3"/>
      <c r="K2" s="3"/>
      <c r="L2" s="3"/>
      <c r="M2" s="3"/>
      <c r="N2" s="3"/>
      <c r="O2" s="3"/>
      <c r="P2" s="3"/>
    </row>
    <row r="3" spans="1:16" ht="15">
      <c r="A3" s="64">
        <v>2005</v>
      </c>
      <c r="B3" s="13">
        <v>30811.083999999999</v>
      </c>
      <c r="C3" s="13">
        <v>64008.785000000003</v>
      </c>
      <c r="D3" s="65">
        <v>51544.298999999999</v>
      </c>
    </row>
    <row r="4" spans="1:16" ht="15">
      <c r="A4" s="64">
        <v>2006</v>
      </c>
      <c r="B4" s="13">
        <v>43372.559000000001</v>
      </c>
      <c r="C4" s="13">
        <v>65579.236999999994</v>
      </c>
      <c r="D4" s="65">
        <v>56254.074999999997</v>
      </c>
    </row>
    <row r="5" spans="1:16" ht="15">
      <c r="A5" s="64">
        <v>2007</v>
      </c>
      <c r="B5" s="13">
        <v>49088.587</v>
      </c>
      <c r="C5" s="13">
        <v>83133.843999999997</v>
      </c>
      <c r="D5" s="65">
        <v>61431.962</v>
      </c>
      <c r="E5" s="3"/>
      <c r="F5" s="3"/>
      <c r="G5" s="3"/>
      <c r="H5" s="3"/>
      <c r="I5" s="3"/>
      <c r="J5" s="3"/>
      <c r="K5" s="3"/>
      <c r="L5" s="3"/>
      <c r="M5" s="3"/>
      <c r="N5" s="3"/>
      <c r="O5" s="3"/>
      <c r="P5" s="3"/>
    </row>
    <row r="6" spans="1:16" ht="15">
      <c r="A6" s="64">
        <v>2008</v>
      </c>
      <c r="B6" s="13">
        <v>48247.633999999998</v>
      </c>
      <c r="C6" s="13">
        <v>67551.345000000001</v>
      </c>
      <c r="D6" s="65">
        <v>59278.093000000001</v>
      </c>
      <c r="E6" s="3"/>
      <c r="F6" s="3"/>
      <c r="G6" s="3"/>
      <c r="H6" s="3"/>
      <c r="I6" s="3"/>
      <c r="J6" s="3"/>
      <c r="K6" s="3"/>
      <c r="L6" s="3"/>
      <c r="M6" s="3"/>
      <c r="N6" s="3"/>
      <c r="O6" s="3"/>
      <c r="P6" s="3"/>
    </row>
    <row r="7" spans="1:16" ht="15">
      <c r="A7" s="64">
        <v>2009</v>
      </c>
      <c r="B7" s="13">
        <v>56253.478000000003</v>
      </c>
      <c r="C7" s="13">
        <v>92286.104000000007</v>
      </c>
      <c r="D7" s="65">
        <v>63889.017999999996</v>
      </c>
      <c r="E7" s="3"/>
      <c r="F7" s="3"/>
      <c r="G7" s="3"/>
      <c r="H7" s="3"/>
      <c r="I7" s="3"/>
      <c r="J7" s="3"/>
      <c r="K7" s="3"/>
      <c r="L7" s="3"/>
      <c r="M7" s="3"/>
      <c r="N7" s="3"/>
      <c r="O7" s="3"/>
      <c r="P7" s="3"/>
    </row>
    <row r="8" spans="1:16" ht="15">
      <c r="A8" s="64">
        <v>2010</v>
      </c>
      <c r="B8" s="13">
        <v>60086.324000000001</v>
      </c>
      <c r="C8" s="13">
        <v>105113.94</v>
      </c>
      <c r="D8" s="65">
        <v>67066.076000000001</v>
      </c>
    </row>
    <row r="9" spans="1:16" ht="15">
      <c r="A9" s="64">
        <v>2011</v>
      </c>
      <c r="B9" s="13">
        <v>64841.883999999998</v>
      </c>
      <c r="C9" s="13">
        <v>87739.350999999995</v>
      </c>
      <c r="D9" s="65">
        <v>67903.259000000005</v>
      </c>
    </row>
    <row r="10" spans="1:16" ht="15">
      <c r="A10" s="64">
        <v>2012</v>
      </c>
      <c r="B10" s="13">
        <v>75804.784</v>
      </c>
      <c r="C10" s="13">
        <v>84167.444000000003</v>
      </c>
      <c r="D10" s="65">
        <v>62443.862000000001</v>
      </c>
    </row>
    <row r="11" spans="1:16" ht="15">
      <c r="A11" s="64">
        <v>2013</v>
      </c>
      <c r="B11" s="13">
        <v>86531</v>
      </c>
      <c r="C11" s="13">
        <v>99799.021999999997</v>
      </c>
      <c r="D11" s="65">
        <v>62166.760999999999</v>
      </c>
    </row>
    <row r="12" spans="1:16" ht="15">
      <c r="A12" s="64">
        <v>2014</v>
      </c>
      <c r="B12" s="13">
        <v>89619.733999999997</v>
      </c>
      <c r="C12" s="13">
        <v>122339.712</v>
      </c>
      <c r="D12" s="65">
        <v>55093.601000000002</v>
      </c>
    </row>
    <row r="13" spans="1:16" ht="15">
      <c r="A13" s="64">
        <v>2015</v>
      </c>
      <c r="B13" s="13">
        <v>99312.692999999999</v>
      </c>
      <c r="C13" s="13">
        <v>131424.704</v>
      </c>
      <c r="D13" s="65">
        <v>48957.737000000001</v>
      </c>
    </row>
    <row r="14" spans="1:16" ht="15">
      <c r="A14" s="64">
        <v>2016</v>
      </c>
      <c r="B14" s="13">
        <v>107294.322</v>
      </c>
      <c r="C14" s="13">
        <v>111162.583</v>
      </c>
      <c r="D14" s="65">
        <v>51319.544000000002</v>
      </c>
    </row>
    <row r="15" spans="1:16" ht="15">
      <c r="A15" s="69">
        <v>2017</v>
      </c>
      <c r="B15" s="70">
        <v>128818.09600000001</v>
      </c>
      <c r="C15" s="70">
        <v>112210</v>
      </c>
      <c r="D15" s="71">
        <v>49149</v>
      </c>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sqref="A1:E15"/>
    </sheetView>
  </sheetViews>
  <sheetFormatPr defaultRowHeight="12.75"/>
  <cols>
    <col min="1" max="1" width="18.85546875" customWidth="1"/>
    <col min="2" max="2" width="17.140625" customWidth="1"/>
    <col min="3" max="3" width="30.7109375" customWidth="1"/>
    <col min="4" max="4" width="16.85546875" customWidth="1"/>
    <col min="5" max="5" width="13.140625" customWidth="1"/>
    <col min="6" max="16" width="9.7109375" customWidth="1"/>
  </cols>
  <sheetData>
    <row r="1" spans="1:16" ht="15">
      <c r="A1" s="66" t="s">
        <v>454</v>
      </c>
      <c r="B1" s="67" t="s">
        <v>366</v>
      </c>
      <c r="C1" s="67" t="s">
        <v>367</v>
      </c>
      <c r="D1" s="67" t="s">
        <v>368</v>
      </c>
      <c r="E1" s="68" t="s">
        <v>369</v>
      </c>
      <c r="F1" s="3"/>
      <c r="G1" s="3"/>
      <c r="H1" s="3"/>
      <c r="I1" s="3"/>
      <c r="J1" s="3"/>
      <c r="K1" s="3"/>
      <c r="L1" s="3"/>
      <c r="M1" s="3"/>
      <c r="N1" s="3"/>
      <c r="O1" s="3"/>
      <c r="P1" s="3"/>
    </row>
    <row r="2" spans="1:16" ht="15">
      <c r="A2" s="64">
        <v>2004</v>
      </c>
      <c r="B2" s="13">
        <v>18527.545999999998</v>
      </c>
      <c r="C2" s="13">
        <v>18572.319</v>
      </c>
      <c r="D2" s="13">
        <v>46347.275000000001</v>
      </c>
      <c r="E2" s="65">
        <v>27094.577000000001</v>
      </c>
      <c r="F2" s="8"/>
      <c r="G2" s="8"/>
      <c r="H2" s="8"/>
      <c r="I2" s="8"/>
      <c r="J2" s="8"/>
      <c r="K2" s="8"/>
      <c r="L2" s="8"/>
      <c r="M2" s="8"/>
      <c r="N2" s="8"/>
      <c r="O2" s="8"/>
      <c r="P2" s="8"/>
    </row>
    <row r="3" spans="1:16" ht="15">
      <c r="A3" s="64">
        <v>2005</v>
      </c>
      <c r="B3" s="13">
        <v>23119.115000000002</v>
      </c>
      <c r="C3" s="13">
        <v>25286.734</v>
      </c>
      <c r="D3" s="13">
        <v>50745.834000000003</v>
      </c>
      <c r="E3" s="65">
        <v>28060.538</v>
      </c>
    </row>
    <row r="4" spans="1:16" ht="15">
      <c r="A4" s="64">
        <v>2006</v>
      </c>
      <c r="B4" s="13">
        <v>39379.156999999999</v>
      </c>
      <c r="C4" s="13">
        <v>35356.587</v>
      </c>
      <c r="D4" s="13">
        <v>66126.672000000006</v>
      </c>
      <c r="E4" s="65">
        <v>29178.249</v>
      </c>
      <c r="F4" s="3"/>
      <c r="G4" s="3"/>
      <c r="H4" s="3"/>
      <c r="I4" s="3"/>
      <c r="J4" s="3"/>
      <c r="K4" s="3"/>
      <c r="L4" s="3"/>
      <c r="M4" s="3"/>
      <c r="N4" s="3"/>
      <c r="O4" s="3"/>
      <c r="P4" s="3"/>
    </row>
    <row r="5" spans="1:16" ht="15">
      <c r="A5" s="64">
        <v>2007</v>
      </c>
      <c r="B5" s="13">
        <v>49920.728000000003</v>
      </c>
      <c r="C5" s="13">
        <v>42083.756999999998</v>
      </c>
      <c r="D5" s="13">
        <v>77144.263000000006</v>
      </c>
      <c r="E5" s="65">
        <v>28555.932000000001</v>
      </c>
      <c r="F5" s="3"/>
      <c r="G5" s="3"/>
      <c r="H5" s="3"/>
      <c r="I5" s="3"/>
      <c r="J5" s="3"/>
      <c r="K5" s="3"/>
      <c r="L5" s="3"/>
      <c r="M5" s="3"/>
      <c r="N5" s="3"/>
      <c r="O5" s="3"/>
      <c r="P5" s="3"/>
    </row>
    <row r="6" spans="1:16" ht="15">
      <c r="A6" s="64">
        <v>2008</v>
      </c>
      <c r="B6" s="13">
        <v>54499.815000000002</v>
      </c>
      <c r="C6" s="13">
        <v>33393.642</v>
      </c>
      <c r="D6" s="13">
        <v>64365.732000000004</v>
      </c>
      <c r="E6" s="65">
        <v>42513.023999999998</v>
      </c>
      <c r="F6" s="3"/>
      <c r="G6" s="3"/>
      <c r="H6" s="3"/>
      <c r="I6" s="3"/>
      <c r="J6" s="3"/>
      <c r="K6" s="3"/>
      <c r="L6" s="3"/>
      <c r="M6" s="3"/>
      <c r="N6" s="3"/>
      <c r="O6" s="3"/>
      <c r="P6" s="3"/>
    </row>
    <row r="7" spans="1:16" ht="15">
      <c r="A7" s="64">
        <v>2009</v>
      </c>
      <c r="B7" s="13">
        <v>57455.93</v>
      </c>
      <c r="C7" s="13">
        <v>49418.012000000002</v>
      </c>
      <c r="D7" s="13">
        <v>59709.311999999998</v>
      </c>
      <c r="E7" s="65">
        <v>60612.455000000002</v>
      </c>
    </row>
    <row r="8" spans="1:16" ht="15">
      <c r="A8" s="64">
        <v>2010</v>
      </c>
      <c r="B8" s="13">
        <v>67892.816999999995</v>
      </c>
      <c r="C8" s="13">
        <v>62240.127999999997</v>
      </c>
      <c r="D8" s="13">
        <v>58528.21</v>
      </c>
      <c r="E8" s="65">
        <v>70913.258000000002</v>
      </c>
    </row>
    <row r="9" spans="1:16" ht="15">
      <c r="A9" s="64">
        <v>2011</v>
      </c>
      <c r="B9" s="13">
        <v>72176.679999999993</v>
      </c>
      <c r="C9" s="13">
        <v>62365.267</v>
      </c>
      <c r="D9" s="13">
        <v>57495.586000000003</v>
      </c>
      <c r="E9" s="65">
        <v>74875.187000000005</v>
      </c>
    </row>
    <row r="10" spans="1:16" ht="15">
      <c r="A10" s="64">
        <v>2012</v>
      </c>
      <c r="B10" s="13">
        <v>72564.652000000002</v>
      </c>
      <c r="C10" s="13">
        <v>76126.476999999999</v>
      </c>
      <c r="D10" s="13">
        <v>53496.718999999997</v>
      </c>
      <c r="E10" s="65">
        <v>75905.558999999994</v>
      </c>
    </row>
    <row r="11" spans="1:16" ht="15">
      <c r="A11" s="64">
        <v>2013</v>
      </c>
      <c r="B11" s="13">
        <v>77745.084000000003</v>
      </c>
      <c r="C11" s="13">
        <v>95519.668000000005</v>
      </c>
      <c r="D11" s="13">
        <v>58792.487999999998</v>
      </c>
      <c r="E11" s="65">
        <v>81789.758000000002</v>
      </c>
    </row>
    <row r="12" spans="1:16" ht="15">
      <c r="A12" s="64">
        <v>2014</v>
      </c>
      <c r="B12" s="13">
        <v>79010.985000000001</v>
      </c>
      <c r="C12" s="13">
        <v>106173.258</v>
      </c>
      <c r="D12" s="13">
        <v>63660.836000000003</v>
      </c>
      <c r="E12" s="65">
        <v>86101.168000000005</v>
      </c>
      <c r="F12" s="8"/>
    </row>
    <row r="13" spans="1:16" ht="15">
      <c r="A13" s="64">
        <v>2015</v>
      </c>
      <c r="B13" s="13">
        <v>84695.311000000002</v>
      </c>
      <c r="C13" s="13">
        <v>114101.897</v>
      </c>
      <c r="D13" s="13">
        <v>59258.457000000002</v>
      </c>
      <c r="E13" s="65">
        <v>90574.784</v>
      </c>
      <c r="F13" s="8"/>
      <c r="G13" s="8"/>
    </row>
    <row r="14" spans="1:16" ht="15">
      <c r="A14" s="64">
        <v>2016</v>
      </c>
      <c r="B14" s="13">
        <v>98111.854000000007</v>
      </c>
      <c r="C14" s="13">
        <v>119228.53599999999</v>
      </c>
      <c r="D14" s="13">
        <v>63516.392999999996</v>
      </c>
      <c r="E14" s="65">
        <v>98446.770999999993</v>
      </c>
      <c r="F14" s="8"/>
      <c r="G14" s="8"/>
    </row>
    <row r="15" spans="1:16" ht="15">
      <c r="A15" s="69">
        <v>2017</v>
      </c>
      <c r="B15" s="70">
        <v>103769</v>
      </c>
      <c r="C15" s="70">
        <v>142770</v>
      </c>
      <c r="D15" s="70">
        <v>73452</v>
      </c>
      <c r="E15" s="71">
        <v>113011</v>
      </c>
      <c r="F15" s="8"/>
      <c r="G15" s="8"/>
    </row>
    <row r="16" spans="1:16">
      <c r="B16" s="8"/>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4"/>
  <sheetViews>
    <sheetView workbookViewId="0">
      <selection activeCell="J25" sqref="J25"/>
    </sheetView>
  </sheetViews>
  <sheetFormatPr defaultRowHeight="12.75"/>
  <sheetData>
    <row r="14" spans="12:12">
      <c r="L14" s="11"/>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sqref="A1:C15"/>
    </sheetView>
  </sheetViews>
  <sheetFormatPr defaultRowHeight="12.75"/>
  <cols>
    <col min="1" max="1" width="18.5703125" customWidth="1"/>
    <col min="2" max="2" width="26.7109375" customWidth="1"/>
    <col min="3" max="3" width="51.42578125" customWidth="1"/>
    <col min="4" max="15" width="9.7109375" customWidth="1"/>
  </cols>
  <sheetData>
    <row r="1" spans="1:15" ht="15">
      <c r="A1" s="66" t="s">
        <v>454</v>
      </c>
      <c r="B1" s="67" t="s">
        <v>371</v>
      </c>
      <c r="C1" s="68" t="s">
        <v>419</v>
      </c>
      <c r="D1" s="3"/>
      <c r="E1" s="3"/>
      <c r="F1" s="3"/>
      <c r="G1" s="3"/>
      <c r="H1" s="3"/>
      <c r="I1" s="3"/>
      <c r="J1" s="3"/>
      <c r="K1" s="3"/>
      <c r="L1" s="3"/>
      <c r="M1" s="3"/>
      <c r="N1" s="3"/>
      <c r="O1" s="3"/>
    </row>
    <row r="2" spans="1:15" ht="15">
      <c r="A2" s="64">
        <v>2004</v>
      </c>
      <c r="B2" s="13">
        <v>2947.35</v>
      </c>
      <c r="C2" s="65">
        <v>2223.5459999999985</v>
      </c>
    </row>
    <row r="3" spans="1:15" ht="15">
      <c r="A3" s="64">
        <v>2005</v>
      </c>
      <c r="B3" s="13">
        <v>4818.2719999999999</v>
      </c>
      <c r="C3" s="65">
        <v>5934.8060000000005</v>
      </c>
    </row>
    <row r="4" spans="1:15" ht="15">
      <c r="A4" s="64">
        <v>2006</v>
      </c>
      <c r="B4" s="13">
        <v>14395.879000000001</v>
      </c>
      <c r="C4" s="65">
        <v>12561.475000000002</v>
      </c>
    </row>
    <row r="5" spans="1:15" ht="15">
      <c r="A5" s="64">
        <v>2007</v>
      </c>
      <c r="B5" s="13">
        <v>8798.2819999999992</v>
      </c>
      <c r="C5" s="65">
        <v>5716.0279999999984</v>
      </c>
      <c r="D5" s="8"/>
      <c r="E5" s="8"/>
      <c r="F5" s="8"/>
      <c r="G5" s="8"/>
      <c r="H5" s="8"/>
      <c r="I5" s="8"/>
      <c r="J5" s="8"/>
      <c r="K5" s="8"/>
      <c r="L5" s="8"/>
      <c r="M5" s="8"/>
      <c r="N5" s="8"/>
      <c r="O5" s="8"/>
    </row>
    <row r="6" spans="1:15" ht="15">
      <c r="A6" s="64">
        <v>2008</v>
      </c>
      <c r="B6" s="13">
        <v>10274.699000000001</v>
      </c>
      <c r="C6" s="65">
        <v>-840.95300000000134</v>
      </c>
      <c r="D6" s="8"/>
      <c r="E6" s="8"/>
      <c r="F6" s="8"/>
      <c r="G6" s="8"/>
      <c r="H6" s="8"/>
      <c r="I6" s="8"/>
      <c r="J6" s="8"/>
      <c r="K6" s="8"/>
      <c r="L6" s="8"/>
      <c r="M6" s="8"/>
      <c r="N6" s="8"/>
      <c r="O6" s="8"/>
    </row>
    <row r="7" spans="1:15" ht="15">
      <c r="A7" s="64">
        <v>2009</v>
      </c>
      <c r="B7" s="13">
        <v>4607.0280000000002</v>
      </c>
      <c r="C7" s="65">
        <v>8005.8440000000046</v>
      </c>
      <c r="D7" s="8"/>
      <c r="E7" s="8"/>
      <c r="F7" s="8"/>
      <c r="G7" s="8"/>
      <c r="H7" s="8"/>
      <c r="I7" s="8"/>
      <c r="J7" s="8"/>
      <c r="K7" s="8"/>
      <c r="L7" s="8"/>
      <c r="M7" s="8"/>
      <c r="N7" s="8"/>
      <c r="O7" s="8"/>
    </row>
    <row r="8" spans="1:15" ht="15">
      <c r="A8" s="64">
        <v>2010</v>
      </c>
      <c r="B8" s="13">
        <v>6957.9089999999997</v>
      </c>
      <c r="C8" s="65">
        <v>3832.8459999999977</v>
      </c>
    </row>
    <row r="9" spans="1:15" ht="15">
      <c r="A9" s="64">
        <v>2011</v>
      </c>
      <c r="B9" s="13">
        <v>8749.4009999999998</v>
      </c>
      <c r="C9" s="65">
        <v>4755.5599999999977</v>
      </c>
      <c r="D9" s="3"/>
      <c r="E9" s="3"/>
      <c r="F9" s="3"/>
      <c r="G9" s="3"/>
      <c r="H9" s="3"/>
      <c r="I9" s="3"/>
      <c r="J9" s="3"/>
      <c r="K9" s="3"/>
      <c r="L9" s="3"/>
      <c r="M9" s="3"/>
      <c r="N9" s="3"/>
      <c r="O9" s="3"/>
    </row>
    <row r="10" spans="1:15" ht="15">
      <c r="A10" s="64">
        <v>2012</v>
      </c>
      <c r="B10" s="13">
        <v>8985.5400000000009</v>
      </c>
      <c r="C10" s="65">
        <v>10962.900000000001</v>
      </c>
      <c r="D10" s="3"/>
      <c r="E10" s="3"/>
      <c r="F10" s="3"/>
      <c r="G10" s="3"/>
      <c r="H10" s="3"/>
      <c r="I10" s="3"/>
      <c r="J10" s="3"/>
      <c r="K10" s="3"/>
      <c r="L10" s="3"/>
      <c r="M10" s="3"/>
      <c r="N10" s="3"/>
      <c r="O10" s="3"/>
    </row>
    <row r="11" spans="1:15" ht="15">
      <c r="A11" s="64">
        <v>2013</v>
      </c>
      <c r="B11" s="13">
        <v>11490.324000000001</v>
      </c>
      <c r="C11" s="65">
        <v>10726.216</v>
      </c>
      <c r="D11" s="3"/>
      <c r="E11" s="3"/>
      <c r="F11" s="3"/>
      <c r="G11" s="3"/>
      <c r="H11" s="3"/>
      <c r="I11" s="3"/>
      <c r="J11" s="3"/>
      <c r="K11" s="3"/>
      <c r="L11" s="3"/>
      <c r="M11" s="3"/>
      <c r="N11" s="3"/>
      <c r="O11" s="3"/>
    </row>
    <row r="12" spans="1:15" ht="15">
      <c r="A12" s="64">
        <v>2014</v>
      </c>
      <c r="B12" s="13">
        <v>7239.1049999999996</v>
      </c>
      <c r="C12" s="65">
        <v>3088.7339999999967</v>
      </c>
    </row>
    <row r="13" spans="1:15" ht="15">
      <c r="A13" s="64">
        <v>2015</v>
      </c>
      <c r="B13" s="13">
        <v>11536.502</v>
      </c>
      <c r="C13" s="65">
        <v>9692.9590000000026</v>
      </c>
    </row>
    <row r="14" spans="1:15" ht="15">
      <c r="A14" s="64">
        <v>2016</v>
      </c>
      <c r="B14" s="13">
        <v>11902.743</v>
      </c>
      <c r="C14" s="65">
        <v>7981.6290000000008</v>
      </c>
    </row>
    <row r="15" spans="1:15" ht="15">
      <c r="A15" s="69">
        <v>2017</v>
      </c>
      <c r="B15" s="70">
        <v>17801</v>
      </c>
      <c r="C15" s="71">
        <v>20755</v>
      </c>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U38" sqref="U38"/>
    </sheetView>
  </sheetViews>
  <sheetFormatPr defaultRowHeight="12.75"/>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selection sqref="A1:C15"/>
    </sheetView>
  </sheetViews>
  <sheetFormatPr defaultRowHeight="12.75"/>
  <cols>
    <col min="1" max="1" width="17.7109375" customWidth="1"/>
    <col min="2" max="2" width="10.85546875" customWidth="1"/>
    <col min="3" max="16" width="9.7109375" customWidth="1"/>
  </cols>
  <sheetData>
    <row r="1" spans="1:16" ht="15">
      <c r="A1" s="66" t="s">
        <v>454</v>
      </c>
      <c r="B1" s="67" t="s">
        <v>363</v>
      </c>
      <c r="C1" s="68" t="s">
        <v>370</v>
      </c>
      <c r="D1" s="10"/>
      <c r="E1" s="10"/>
      <c r="F1" s="10"/>
      <c r="G1" s="10"/>
      <c r="H1" s="10"/>
      <c r="I1" s="10"/>
      <c r="J1" s="10"/>
      <c r="K1" s="10"/>
      <c r="L1" s="10"/>
      <c r="M1" s="10"/>
      <c r="N1" s="10"/>
      <c r="O1" s="10"/>
      <c r="P1" s="10"/>
    </row>
    <row r="2" spans="1:16" ht="15">
      <c r="A2" s="64">
        <v>2004</v>
      </c>
      <c r="B2" s="13">
        <v>3940</v>
      </c>
      <c r="C2" s="65">
        <v>2521.2499999999995</v>
      </c>
    </row>
    <row r="3" spans="1:16" ht="15">
      <c r="A3" s="64">
        <v>2005</v>
      </c>
      <c r="B3" s="13">
        <v>2255</v>
      </c>
      <c r="C3" s="65">
        <v>218.46299999999997</v>
      </c>
    </row>
    <row r="4" spans="1:16" ht="15">
      <c r="A4" s="64">
        <v>2006</v>
      </c>
      <c r="B4" s="13">
        <v>3970</v>
      </c>
      <c r="C4" s="65">
        <v>2236.9410000000003</v>
      </c>
    </row>
    <row r="5" spans="1:16" ht="15">
      <c r="A5" s="64">
        <v>2007</v>
      </c>
      <c r="B5" s="13">
        <v>3620</v>
      </c>
      <c r="C5" s="65">
        <v>-1900.2789999999998</v>
      </c>
    </row>
    <row r="6" spans="1:16" ht="15">
      <c r="A6" s="64">
        <v>2008</v>
      </c>
      <c r="B6" s="13">
        <v>2153</v>
      </c>
      <c r="C6" s="65">
        <v>-803.47399999999971</v>
      </c>
    </row>
    <row r="7" spans="1:16" ht="15">
      <c r="A7" s="64">
        <v>2009</v>
      </c>
      <c r="B7" s="13">
        <v>2122</v>
      </c>
      <c r="C7" s="65">
        <v>1369.2209999999998</v>
      </c>
    </row>
    <row r="8" spans="1:16" ht="15">
      <c r="A8" s="64">
        <v>2010</v>
      </c>
      <c r="B8" s="13">
        <v>-622</v>
      </c>
      <c r="C8" s="65">
        <v>10025.487000000001</v>
      </c>
    </row>
    <row r="9" spans="1:16" ht="15">
      <c r="A9" s="64">
        <v>2011</v>
      </c>
      <c r="B9" s="13">
        <v>-733</v>
      </c>
      <c r="C9" s="65">
        <v>-3655.0770000000007</v>
      </c>
    </row>
    <row r="10" spans="1:16" ht="15">
      <c r="A10" s="64">
        <v>2012</v>
      </c>
      <c r="B10" s="13">
        <v>290</v>
      </c>
      <c r="C10" s="65">
        <v>-3248.0229999999997</v>
      </c>
    </row>
    <row r="11" spans="1:16" ht="15">
      <c r="A11" s="64">
        <v>2013</v>
      </c>
      <c r="B11" s="13">
        <v>2712</v>
      </c>
      <c r="C11" s="65">
        <v>-1009.67</v>
      </c>
    </row>
    <row r="12" spans="1:16" ht="15">
      <c r="A12" s="64">
        <v>2014</v>
      </c>
      <c r="B12" s="13">
        <v>3600</v>
      </c>
      <c r="C12" s="65">
        <v>5855.29</v>
      </c>
    </row>
    <row r="13" spans="1:16" ht="15">
      <c r="A13" s="64">
        <v>2015</v>
      </c>
      <c r="B13" s="13">
        <v>4521</v>
      </c>
      <c r="C13" s="65">
        <v>-1767.1349999999998</v>
      </c>
    </row>
    <row r="14" spans="1:16" ht="15">
      <c r="A14" s="64">
        <v>2016</v>
      </c>
      <c r="B14" s="13">
        <v>3557</v>
      </c>
      <c r="C14" s="65">
        <v>-315.315</v>
      </c>
    </row>
    <row r="15" spans="1:16" ht="15">
      <c r="A15" s="69">
        <v>2017</v>
      </c>
      <c r="B15" s="70">
        <v>1384</v>
      </c>
      <c r="C15" s="71">
        <v>1627</v>
      </c>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2" sqref="G22"/>
    </sheetView>
  </sheetViews>
  <sheetFormatPr defaultRowHeight="12.75"/>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C1" workbookViewId="0">
      <selection sqref="A1:B9"/>
    </sheetView>
  </sheetViews>
  <sheetFormatPr defaultRowHeight="12.75"/>
  <cols>
    <col min="1" max="1" width="12" customWidth="1"/>
    <col min="2" max="2" width="23.7109375" customWidth="1"/>
    <col min="3" max="7" width="9.7109375" customWidth="1"/>
  </cols>
  <sheetData>
    <row r="1" spans="1:7" ht="15">
      <c r="A1" s="66" t="s">
        <v>454</v>
      </c>
      <c r="B1" s="68" t="s">
        <v>395</v>
      </c>
      <c r="C1" s="3"/>
      <c r="D1" s="3"/>
      <c r="E1" s="3"/>
      <c r="F1" s="3"/>
      <c r="G1" s="3"/>
    </row>
    <row r="2" spans="1:7">
      <c r="A2" s="75" t="s">
        <v>378</v>
      </c>
      <c r="B2" s="65">
        <v>-10734.132</v>
      </c>
      <c r="F2" s="23"/>
      <c r="G2" s="22"/>
    </row>
    <row r="3" spans="1:7">
      <c r="A3" s="75" t="s">
        <v>379</v>
      </c>
      <c r="B3" s="65">
        <v>-3586.02</v>
      </c>
      <c r="F3" s="23"/>
      <c r="G3" s="22"/>
    </row>
    <row r="4" spans="1:7">
      <c r="A4" s="75" t="s">
        <v>374</v>
      </c>
      <c r="B4" s="65">
        <v>-1960.9870000000001</v>
      </c>
      <c r="F4" s="23"/>
      <c r="G4" s="22"/>
    </row>
    <row r="5" spans="1:7">
      <c r="A5" s="75" t="s">
        <v>398</v>
      </c>
      <c r="B5" s="65">
        <v>-8116.192</v>
      </c>
      <c r="C5" s="8"/>
      <c r="D5" s="8"/>
      <c r="E5" s="8"/>
      <c r="F5" s="23"/>
      <c r="G5" s="22"/>
    </row>
    <row r="6" spans="1:7">
      <c r="A6" s="75" t="s">
        <v>409</v>
      </c>
      <c r="B6" s="65">
        <v>1643</v>
      </c>
      <c r="C6" s="8"/>
      <c r="D6" s="8"/>
      <c r="E6" s="8"/>
      <c r="F6" s="23"/>
      <c r="G6" s="22"/>
    </row>
    <row r="7" spans="1:7">
      <c r="A7" s="75" t="s">
        <v>410</v>
      </c>
      <c r="B7" s="65">
        <v>3152</v>
      </c>
      <c r="F7" s="23"/>
      <c r="G7" s="22"/>
    </row>
    <row r="8" spans="1:7">
      <c r="A8" s="75" t="s">
        <v>405</v>
      </c>
      <c r="B8" s="65">
        <v>-11208</v>
      </c>
      <c r="C8" s="2"/>
      <c r="D8" s="2"/>
      <c r="E8" s="2"/>
      <c r="F8" s="23"/>
      <c r="G8" s="22"/>
    </row>
    <row r="9" spans="1:7">
      <c r="A9" s="76" t="s">
        <v>451</v>
      </c>
      <c r="B9" s="71">
        <v>1506</v>
      </c>
      <c r="C9" s="8"/>
      <c r="D9" s="23"/>
      <c r="E9" s="22"/>
    </row>
    <row r="10" spans="1:7">
      <c r="A10" s="8"/>
      <c r="B10" s="8"/>
      <c r="C10" s="8"/>
      <c r="D10" s="23"/>
      <c r="E10" s="22"/>
    </row>
    <row r="11" spans="1:7">
      <c r="A11" s="8"/>
      <c r="B11" s="8"/>
      <c r="C11" s="8"/>
      <c r="D11" s="23"/>
      <c r="E11" s="22"/>
    </row>
    <row r="12" spans="1:7" ht="14.25" customHeight="1">
      <c r="A12" s="8"/>
      <c r="B12" s="8"/>
      <c r="C12" s="8"/>
      <c r="D12" s="23"/>
      <c r="E12" s="22"/>
    </row>
    <row r="13" spans="1:7" ht="14.25" customHeight="1">
      <c r="A13" s="8"/>
      <c r="B13" s="8"/>
      <c r="C13" s="8"/>
      <c r="D13" s="23"/>
      <c r="E13" s="22"/>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4" sqref="J24"/>
    </sheetView>
  </sheetViews>
  <sheetFormatPr defaultRowHeight="12.75"/>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sqref="A1:E15"/>
    </sheetView>
  </sheetViews>
  <sheetFormatPr defaultRowHeight="12.75"/>
  <cols>
    <col min="1" max="1" width="12.5703125" customWidth="1"/>
    <col min="2" max="2" width="20.5703125" style="4" customWidth="1"/>
    <col min="3" max="3" width="25.7109375" customWidth="1"/>
    <col min="4" max="4" width="9.85546875" customWidth="1"/>
    <col min="5" max="5" width="15.42578125" customWidth="1"/>
  </cols>
  <sheetData>
    <row r="1" spans="1:5" s="1" customFormat="1" ht="61.5" customHeight="1">
      <c r="A1" s="66" t="s">
        <v>454</v>
      </c>
      <c r="B1" s="67" t="s">
        <v>380</v>
      </c>
      <c r="C1" s="67" t="s">
        <v>381</v>
      </c>
      <c r="D1" s="67" t="s">
        <v>382</v>
      </c>
      <c r="E1" s="68" t="s">
        <v>383</v>
      </c>
    </row>
    <row r="2" spans="1:5" ht="15">
      <c r="A2" s="64">
        <v>2004</v>
      </c>
      <c r="B2" s="14">
        <v>21254.271000000001</v>
      </c>
      <c r="C2" s="14">
        <v>2779.65</v>
      </c>
      <c r="D2" s="14">
        <v>21149.011999999999</v>
      </c>
      <c r="E2" s="73">
        <v>7635</v>
      </c>
    </row>
    <row r="3" spans="1:5" ht="15">
      <c r="A3" s="64">
        <v>2005</v>
      </c>
      <c r="B3" s="14">
        <v>20939.830999999998</v>
      </c>
      <c r="C3" s="14">
        <v>2282.3049999999998</v>
      </c>
      <c r="D3" s="14">
        <v>20392.163</v>
      </c>
      <c r="E3" s="73">
        <v>7930</v>
      </c>
    </row>
    <row r="4" spans="1:5" ht="15">
      <c r="A4" s="64">
        <v>2006</v>
      </c>
      <c r="B4" s="14">
        <v>23207.547999999999</v>
      </c>
      <c r="C4" s="14">
        <v>1814.3109999999999</v>
      </c>
      <c r="D4" s="14">
        <v>21266.216</v>
      </c>
      <c r="E4" s="73">
        <v>9966</v>
      </c>
    </row>
    <row r="5" spans="1:5" ht="15">
      <c r="A5" s="64">
        <v>2007</v>
      </c>
      <c r="B5" s="14">
        <v>24676.148000000001</v>
      </c>
      <c r="C5" s="14">
        <v>2274.5010000000002</v>
      </c>
      <c r="D5" s="14">
        <v>22345.312999999998</v>
      </c>
      <c r="E5" s="73">
        <v>12136</v>
      </c>
    </row>
    <row r="6" spans="1:5" ht="15">
      <c r="A6" s="64">
        <v>2008</v>
      </c>
      <c r="B6" s="14">
        <v>23916.611000000001</v>
      </c>
      <c r="C6" s="14">
        <v>2798.9110000000001</v>
      </c>
      <c r="D6" s="14">
        <v>22159.571</v>
      </c>
      <c r="E6" s="73">
        <v>10403</v>
      </c>
    </row>
    <row r="7" spans="1:5" ht="15">
      <c r="A7" s="64">
        <v>2009</v>
      </c>
      <c r="B7" s="14">
        <v>23689.420999999998</v>
      </c>
      <c r="C7" s="14">
        <v>4064.3139999999999</v>
      </c>
      <c r="D7" s="14">
        <v>24179.282999999999</v>
      </c>
      <c r="E7" s="73">
        <v>11956</v>
      </c>
    </row>
    <row r="8" spans="1:5" ht="15">
      <c r="A8" s="64">
        <v>2010</v>
      </c>
      <c r="B8" s="14">
        <v>22563.456999999999</v>
      </c>
      <c r="C8" s="14">
        <v>7295.9570000000003</v>
      </c>
      <c r="D8" s="14">
        <v>23947.662</v>
      </c>
      <c r="E8" s="73">
        <v>13259</v>
      </c>
    </row>
    <row r="9" spans="1:5" ht="15">
      <c r="A9" s="64">
        <v>2011</v>
      </c>
      <c r="B9" s="14">
        <v>21575.649000000001</v>
      </c>
      <c r="C9" s="14">
        <v>8873.6550000000007</v>
      </c>
      <c r="D9" s="14">
        <v>22755.955000000002</v>
      </c>
      <c r="E9" s="73">
        <v>14698</v>
      </c>
    </row>
    <row r="10" spans="1:5" ht="15">
      <c r="A10" s="64">
        <v>2012</v>
      </c>
      <c r="B10" s="14">
        <v>20433.781999999999</v>
      </c>
      <c r="C10" s="14">
        <v>5023.7920000000004</v>
      </c>
      <c r="D10" s="14">
        <v>23113.288</v>
      </c>
      <c r="E10" s="73">
        <v>13873</v>
      </c>
    </row>
    <row r="11" spans="1:5" ht="15">
      <c r="A11" s="64">
        <v>2013</v>
      </c>
      <c r="B11" s="14">
        <v>19607.187000000002</v>
      </c>
      <c r="C11" s="14">
        <v>4410.6530000000002</v>
      </c>
      <c r="D11" s="14">
        <v>23270.920999999998</v>
      </c>
      <c r="E11" s="73">
        <v>14878</v>
      </c>
    </row>
    <row r="12" spans="1:5" ht="15">
      <c r="A12" s="64">
        <v>2014</v>
      </c>
      <c r="B12" s="14">
        <v>15520.522000000001</v>
      </c>
      <c r="C12" s="14">
        <v>4422.1840000000002</v>
      </c>
      <c r="D12" s="14">
        <v>19819.895</v>
      </c>
      <c r="E12" s="73">
        <v>15331</v>
      </c>
    </row>
    <row r="13" spans="1:5" ht="15">
      <c r="A13" s="64">
        <v>2015</v>
      </c>
      <c r="B13" s="14">
        <v>12556.968000000001</v>
      </c>
      <c r="C13" s="14">
        <v>3236.904</v>
      </c>
      <c r="D13" s="14">
        <v>18029.865000000002</v>
      </c>
      <c r="E13" s="73">
        <v>15134</v>
      </c>
    </row>
    <row r="14" spans="1:5" ht="15">
      <c r="A14" s="64">
        <v>2016</v>
      </c>
      <c r="B14" s="14">
        <v>11082.620999999999</v>
      </c>
      <c r="C14" s="14">
        <v>3406.46</v>
      </c>
      <c r="D14" s="14">
        <v>19281.463</v>
      </c>
      <c r="E14" s="73">
        <v>17549</v>
      </c>
    </row>
    <row r="15" spans="1:5" ht="15">
      <c r="A15" s="69">
        <v>2017</v>
      </c>
      <c r="B15" s="77">
        <v>11158</v>
      </c>
      <c r="C15" s="77">
        <v>2837</v>
      </c>
      <c r="D15" s="77">
        <v>16212</v>
      </c>
      <c r="E15" s="74">
        <v>18942</v>
      </c>
    </row>
    <row r="16" spans="1:5">
      <c r="B16"/>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I29" sqref="I29"/>
    </sheetView>
  </sheetViews>
  <sheetFormatPr defaultColWidth="9.140625" defaultRowHeight="12.75"/>
  <cols>
    <col min="1" max="16384" width="9.140625" style="21"/>
  </cols>
  <sheetData/>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A2" sqref="A2"/>
    </sheetView>
  </sheetViews>
  <sheetFormatPr defaultRowHeight="12.75"/>
  <cols>
    <col min="1" max="1" width="12" customWidth="1"/>
    <col min="2" max="2" width="25" customWidth="1"/>
    <col min="3" max="3" width="41.140625" customWidth="1"/>
    <col min="4" max="11" width="9.7109375" customWidth="1"/>
  </cols>
  <sheetData>
    <row r="1" spans="1:11" ht="15">
      <c r="A1" s="66" t="s">
        <v>458</v>
      </c>
      <c r="B1" s="67" t="s">
        <v>420</v>
      </c>
      <c r="C1" s="68" t="s">
        <v>397</v>
      </c>
      <c r="D1" s="3"/>
      <c r="E1" s="3"/>
      <c r="F1" s="3"/>
      <c r="G1" s="3"/>
      <c r="H1" s="3"/>
      <c r="I1" s="3"/>
      <c r="J1" s="3"/>
      <c r="K1" s="3"/>
    </row>
    <row r="2" spans="1:11">
      <c r="A2" s="78">
        <v>2004</v>
      </c>
      <c r="B2" s="15">
        <v>78110.782000000007</v>
      </c>
      <c r="C2" s="79">
        <v>57.621139626696035</v>
      </c>
      <c r="D2" s="8"/>
      <c r="E2" s="8"/>
      <c r="F2" s="8"/>
      <c r="G2" s="8"/>
      <c r="H2" s="8"/>
      <c r="I2" s="8"/>
      <c r="J2" s="8"/>
      <c r="K2" s="8"/>
    </row>
    <row r="3" spans="1:11">
      <c r="A3" s="78">
        <v>2005</v>
      </c>
      <c r="B3" s="15">
        <v>77120.168000000005</v>
      </c>
      <c r="C3" s="79">
        <v>54.111002851130237</v>
      </c>
      <c r="D3" s="8"/>
      <c r="E3" s="8"/>
      <c r="F3" s="8"/>
      <c r="G3" s="8"/>
      <c r="H3" s="8"/>
      <c r="I3" s="8"/>
      <c r="J3" s="8"/>
      <c r="K3" s="8"/>
    </row>
    <row r="4" spans="1:11">
      <c r="A4" s="78">
        <v>2006</v>
      </c>
      <c r="B4" s="15">
        <v>87752.870999999999</v>
      </c>
      <c r="C4" s="79">
        <v>56.953584803150846</v>
      </c>
      <c r="D4" s="8"/>
      <c r="E4" s="8"/>
      <c r="F4" s="8"/>
      <c r="G4" s="8"/>
      <c r="H4" s="8"/>
      <c r="I4" s="8"/>
      <c r="J4" s="8"/>
      <c r="K4" s="8"/>
    </row>
    <row r="5" spans="1:11">
      <c r="A5" s="78">
        <v>2007</v>
      </c>
      <c r="B5" s="15">
        <v>91394.392999999996</v>
      </c>
      <c r="C5" s="79">
        <v>51.1659302693377</v>
      </c>
      <c r="D5" s="8"/>
      <c r="E5" s="8"/>
      <c r="F5" s="8"/>
      <c r="G5" s="8"/>
      <c r="H5" s="8"/>
      <c r="I5" s="8"/>
      <c r="J5" s="8"/>
      <c r="K5" s="8"/>
    </row>
    <row r="6" spans="1:11">
      <c r="A6" s="78">
        <v>2008</v>
      </c>
      <c r="B6" s="15">
        <v>88168.072</v>
      </c>
      <c r="C6" s="79">
        <v>40.829095749844761</v>
      </c>
      <c r="D6" s="8"/>
      <c r="E6" s="8"/>
      <c r="F6" s="8"/>
      <c r="G6" s="8"/>
      <c r="H6" s="8"/>
      <c r="I6" s="8"/>
      <c r="J6" s="8"/>
      <c r="K6" s="8"/>
    </row>
    <row r="7" spans="1:11">
      <c r="A7" s="78">
        <v>2009</v>
      </c>
      <c r="B7" s="15">
        <v>95457.600000000006</v>
      </c>
      <c r="C7" s="79">
        <v>45.910182590586885</v>
      </c>
      <c r="D7" s="8"/>
      <c r="E7" s="8"/>
      <c r="F7" s="8"/>
      <c r="G7" s="8"/>
      <c r="H7" s="8"/>
      <c r="I7" s="8"/>
      <c r="J7" s="8"/>
      <c r="K7" s="8"/>
    </row>
    <row r="8" spans="1:11">
      <c r="A8" s="78">
        <v>2010</v>
      </c>
      <c r="B8" s="15">
        <v>107878.34</v>
      </c>
      <c r="C8" s="79">
        <v>46.091312255729839</v>
      </c>
      <c r="D8" s="8"/>
      <c r="E8" s="8"/>
      <c r="F8" s="8"/>
      <c r="G8" s="8"/>
      <c r="H8" s="8"/>
      <c r="I8" s="8"/>
      <c r="J8" s="8"/>
      <c r="K8" s="8"/>
    </row>
    <row r="9" spans="1:11">
      <c r="A9" s="78">
        <v>2011</v>
      </c>
      <c r="B9" s="15">
        <v>106981.49400000001</v>
      </c>
      <c r="C9" s="79">
        <v>40.901820778453178</v>
      </c>
      <c r="D9" s="8"/>
      <c r="E9" s="8"/>
      <c r="F9" s="8"/>
      <c r="G9" s="8"/>
      <c r="H9" s="8"/>
      <c r="I9" s="8"/>
      <c r="J9" s="8"/>
      <c r="K9" s="8"/>
    </row>
    <row r="10" spans="1:11">
      <c r="A10" s="78">
        <v>2012</v>
      </c>
      <c r="B10" s="15">
        <v>100468.09</v>
      </c>
      <c r="C10" s="79">
        <v>39.068797193360616</v>
      </c>
      <c r="D10" s="8"/>
      <c r="E10" s="8"/>
      <c r="F10" s="8"/>
      <c r="G10" s="8"/>
      <c r="H10" s="8"/>
      <c r="I10" s="8"/>
      <c r="J10" s="8"/>
      <c r="K10" s="8"/>
    </row>
    <row r="11" spans="1:11">
      <c r="A11" s="78">
        <v>2013</v>
      </c>
      <c r="B11" s="15">
        <v>99987.782999999996</v>
      </c>
      <c r="C11" s="79">
        <v>34.172017596964885</v>
      </c>
      <c r="D11" s="8"/>
      <c r="E11" s="8"/>
      <c r="F11" s="8"/>
      <c r="G11" s="8"/>
      <c r="H11" s="8"/>
      <c r="I11" s="8"/>
      <c r="J11" s="8"/>
      <c r="K11" s="8"/>
    </row>
    <row r="12" spans="1:11">
      <c r="A12" s="78">
        <v>2014</v>
      </c>
      <c r="B12" s="15">
        <v>94176.047000000006</v>
      </c>
      <c r="C12" s="79">
        <v>30.53085139708238</v>
      </c>
      <c r="D12" s="8"/>
      <c r="E12" s="8"/>
      <c r="F12" s="8"/>
      <c r="G12" s="8"/>
      <c r="H12" s="8"/>
      <c r="I12" s="8"/>
      <c r="J12" s="8"/>
      <c r="K12" s="8"/>
    </row>
    <row r="13" spans="1:11">
      <c r="A13" s="78">
        <v>2015</v>
      </c>
      <c r="B13" s="15">
        <v>85917.134000000005</v>
      </c>
      <c r="C13" s="79">
        <v>28.704317933606944</v>
      </c>
      <c r="D13" s="8"/>
      <c r="E13" s="8"/>
      <c r="F13" s="8"/>
      <c r="G13" s="8"/>
      <c r="H13" s="8"/>
      <c r="I13" s="8"/>
      <c r="J13" s="8"/>
      <c r="K13" s="8"/>
    </row>
    <row r="14" spans="1:11">
      <c r="A14" s="78">
        <v>2016</v>
      </c>
      <c r="B14" s="15">
        <v>87733.448999999993</v>
      </c>
      <c r="C14" s="79">
        <v>27.611343886710404</v>
      </c>
      <c r="D14" s="8"/>
      <c r="E14" s="8"/>
      <c r="F14" s="8"/>
      <c r="G14" s="8"/>
      <c r="H14" s="8"/>
      <c r="I14" s="8"/>
      <c r="J14" s="8"/>
      <c r="K14" s="8"/>
    </row>
    <row r="15" spans="1:11">
      <c r="A15" s="80">
        <v>2017</v>
      </c>
      <c r="B15" s="81">
        <v>89213</v>
      </c>
      <c r="C15" s="82">
        <v>25</v>
      </c>
    </row>
    <row r="16" spans="1:11">
      <c r="B16" s="27"/>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workbookViewId="0">
      <selection activeCell="G29" sqref="G29"/>
    </sheetView>
  </sheetViews>
  <sheetFormatPr defaultRowHeight="12.75"/>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I20" sqref="I20"/>
    </sheetView>
  </sheetViews>
  <sheetFormatPr defaultRowHeight="12.75"/>
  <sheetData/>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zoomScaleNormal="100" workbookViewId="0">
      <selection activeCell="A2" sqref="A2"/>
    </sheetView>
  </sheetViews>
  <sheetFormatPr defaultRowHeight="12.75"/>
  <cols>
    <col min="1" max="1" width="24.7109375" style="4" bestFit="1" customWidth="1"/>
    <col min="2" max="2" width="39.42578125" customWidth="1"/>
    <col min="3" max="3" width="18.140625" customWidth="1"/>
    <col min="4" max="4" width="13.5703125" customWidth="1"/>
    <col min="5" max="20" width="9.7109375" customWidth="1"/>
  </cols>
  <sheetData>
    <row r="1" spans="1:20" ht="15">
      <c r="A1" s="66" t="s">
        <v>458</v>
      </c>
      <c r="B1" s="67" t="s">
        <v>396</v>
      </c>
      <c r="C1" s="67" t="s">
        <v>372</v>
      </c>
      <c r="D1" s="68" t="s">
        <v>373</v>
      </c>
      <c r="E1" s="8"/>
      <c r="F1" s="8"/>
      <c r="G1" s="8"/>
      <c r="H1" s="8"/>
      <c r="I1" s="8"/>
      <c r="J1" s="8"/>
      <c r="K1" s="8"/>
      <c r="L1" s="8"/>
      <c r="M1" s="8"/>
      <c r="N1" s="8"/>
      <c r="O1" s="8"/>
      <c r="P1" s="8"/>
      <c r="Q1" s="8"/>
      <c r="R1" s="8"/>
      <c r="S1" s="8"/>
      <c r="T1" s="8"/>
    </row>
    <row r="2" spans="1:20" ht="15">
      <c r="A2" s="64">
        <v>2001</v>
      </c>
      <c r="B2" s="14">
        <v>-32564.813999999998</v>
      </c>
      <c r="C2" s="14">
        <v>107254.15300000001</v>
      </c>
      <c r="D2" s="73">
        <v>74689.339000000007</v>
      </c>
    </row>
    <row r="3" spans="1:20" ht="15">
      <c r="A3" s="64">
        <v>2002</v>
      </c>
      <c r="B3" s="14">
        <v>-20524.013999999996</v>
      </c>
      <c r="C3" s="14">
        <v>101799.59</v>
      </c>
      <c r="D3" s="73">
        <v>81275.576000000001</v>
      </c>
      <c r="E3" s="3"/>
      <c r="F3" s="3"/>
      <c r="G3" s="3"/>
      <c r="H3" s="3"/>
      <c r="I3" s="3"/>
      <c r="J3" s="3"/>
      <c r="K3" s="3"/>
      <c r="L3" s="3"/>
      <c r="M3" s="3"/>
      <c r="N3" s="3"/>
      <c r="O3" s="3"/>
      <c r="P3" s="3"/>
      <c r="Q3" s="3"/>
      <c r="R3" s="3"/>
      <c r="S3" s="3"/>
      <c r="T3" s="3"/>
    </row>
    <row r="4" spans="1:20" ht="15">
      <c r="A4" s="64">
        <v>2003</v>
      </c>
      <c r="B4" s="14">
        <v>-24671.262000000002</v>
      </c>
      <c r="C4" s="14">
        <v>117871.647</v>
      </c>
      <c r="D4" s="73">
        <v>93200.384999999995</v>
      </c>
      <c r="E4" s="3"/>
      <c r="F4" s="3"/>
      <c r="G4" s="3"/>
      <c r="H4" s="3"/>
      <c r="I4" s="3"/>
      <c r="J4" s="3"/>
      <c r="K4" s="3"/>
      <c r="L4" s="3"/>
      <c r="M4" s="3"/>
      <c r="N4" s="3"/>
      <c r="O4" s="3"/>
      <c r="P4" s="3"/>
      <c r="Q4" s="3"/>
      <c r="R4" s="3"/>
      <c r="S4" s="3"/>
      <c r="T4" s="3"/>
    </row>
    <row r="5" spans="1:20" ht="15">
      <c r="A5" s="64">
        <v>2004</v>
      </c>
      <c r="B5" s="14">
        <v>-20020.738000000012</v>
      </c>
      <c r="C5" s="14">
        <v>130599.78200000001</v>
      </c>
      <c r="D5" s="73">
        <v>110579.04399999999</v>
      </c>
      <c r="E5" s="3"/>
      <c r="F5" s="3"/>
      <c r="G5" s="3"/>
      <c r="H5" s="3"/>
      <c r="I5" s="3"/>
      <c r="J5" s="3"/>
      <c r="K5" s="3"/>
      <c r="L5" s="3"/>
      <c r="M5" s="3"/>
      <c r="N5" s="3"/>
      <c r="O5" s="3"/>
      <c r="P5" s="3"/>
      <c r="Q5" s="3"/>
      <c r="R5" s="3"/>
      <c r="S5" s="3"/>
      <c r="T5" s="3"/>
    </row>
    <row r="6" spans="1:20" ht="15">
      <c r="A6" s="64">
        <v>2005</v>
      </c>
      <c r="B6" s="14">
        <v>-19141.928</v>
      </c>
      <c r="C6" s="14">
        <v>146364.16800000001</v>
      </c>
      <c r="D6" s="73">
        <v>127222.24</v>
      </c>
    </row>
    <row r="7" spans="1:20" ht="15">
      <c r="A7" s="64">
        <v>2006</v>
      </c>
      <c r="B7" s="14">
        <v>4941.539999999979</v>
      </c>
      <c r="C7" s="14">
        <v>165205.87100000001</v>
      </c>
      <c r="D7" s="73">
        <v>170147.41099999999</v>
      </c>
    </row>
    <row r="8" spans="1:20" ht="15">
      <c r="A8" s="64">
        <v>2007</v>
      </c>
      <c r="B8" s="14">
        <v>4107.2280000000028</v>
      </c>
      <c r="C8" s="14">
        <v>193654.39300000001</v>
      </c>
      <c r="D8" s="73">
        <v>197761.62100000001</v>
      </c>
    </row>
    <row r="9" spans="1:20" ht="15">
      <c r="A9" s="64">
        <v>2008</v>
      </c>
      <c r="B9" s="14">
        <v>19653.42200000002</v>
      </c>
      <c r="C9" s="14">
        <v>175077.07199999999</v>
      </c>
      <c r="D9" s="73">
        <v>194730.49400000001</v>
      </c>
    </row>
    <row r="10" spans="1:20" ht="15">
      <c r="A10" s="64">
        <v>2009</v>
      </c>
      <c r="B10" s="14">
        <v>14699.296999999991</v>
      </c>
      <c r="C10" s="14">
        <v>212428.6</v>
      </c>
      <c r="D10" s="73">
        <v>227127.897</v>
      </c>
    </row>
    <row r="11" spans="1:20" ht="15">
      <c r="A11" s="64">
        <v>2010</v>
      </c>
      <c r="B11" s="14">
        <v>27224.988000000012</v>
      </c>
      <c r="C11" s="14">
        <v>232266.34</v>
      </c>
      <c r="D11" s="73">
        <v>259491.32800000001</v>
      </c>
    </row>
    <row r="12" spans="1:20" ht="15">
      <c r="A12" s="64">
        <v>2011</v>
      </c>
      <c r="B12" s="14">
        <v>46144.683000000019</v>
      </c>
      <c r="C12" s="14">
        <v>220484.49400000001</v>
      </c>
      <c r="D12" s="73">
        <v>266629.17700000003</v>
      </c>
    </row>
    <row r="13" spans="1:20" ht="15">
      <c r="A13" s="64">
        <v>2012</v>
      </c>
      <c r="B13" s="14">
        <v>55368.915000000008</v>
      </c>
      <c r="C13" s="14">
        <v>222416.09</v>
      </c>
      <c r="D13" s="73">
        <v>277785.005</v>
      </c>
    </row>
    <row r="14" spans="1:20" ht="15">
      <c r="A14" s="64">
        <v>2013</v>
      </c>
      <c r="B14" s="14">
        <v>65347.238000000012</v>
      </c>
      <c r="C14" s="14">
        <v>248496.783</v>
      </c>
      <c r="D14" s="73">
        <v>313844.02100000001</v>
      </c>
    </row>
    <row r="15" spans="1:20" ht="15">
      <c r="A15" s="64">
        <v>2014</v>
      </c>
      <c r="B15" s="14">
        <v>67665.622999999963</v>
      </c>
      <c r="C15" s="14">
        <v>267053.04700000002</v>
      </c>
      <c r="D15" s="73">
        <v>334718.67</v>
      </c>
    </row>
    <row r="16" spans="1:20" ht="15">
      <c r="A16" s="64">
        <v>2015</v>
      </c>
      <c r="B16" s="14">
        <v>68305.454999999958</v>
      </c>
      <c r="C16" s="14">
        <v>279695.13400000002</v>
      </c>
      <c r="D16" s="73">
        <v>348000.58899999998</v>
      </c>
    </row>
    <row r="17" spans="1:4" ht="15">
      <c r="A17" s="64">
        <v>2016</v>
      </c>
      <c r="B17" s="14">
        <v>108961.92499999999</v>
      </c>
      <c r="C17" s="14">
        <v>269776.44900000002</v>
      </c>
      <c r="D17" s="73">
        <v>378738.37400000001</v>
      </c>
    </row>
    <row r="18" spans="1:4" ht="15">
      <c r="A18" s="69">
        <v>2017</v>
      </c>
      <c r="B18" s="77">
        <v>142323</v>
      </c>
      <c r="C18" s="77">
        <v>290177</v>
      </c>
      <c r="D18" s="74">
        <v>432501</v>
      </c>
    </row>
    <row r="19" spans="1:4">
      <c r="B19" s="8"/>
      <c r="C19" s="8"/>
      <c r="D19" s="8"/>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50" zoomScaleNormal="150" workbookViewId="0">
      <selection activeCell="L16" sqref="L16"/>
    </sheetView>
  </sheetViews>
  <sheetFormatPr defaultRowHeight="12.75"/>
  <sheetData/>
  <pageMargins left="0.7" right="0.7" top="0.75" bottom="0.75" header="0.3" footer="0.3"/>
  <pageSetup paperSize="9" orientation="portrait" horizontalDpi="1200" verticalDpi="1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A3" sqref="A3"/>
    </sheetView>
  </sheetViews>
  <sheetFormatPr defaultRowHeight="12.75"/>
  <cols>
    <col min="1" max="1" width="12.5703125" bestFit="1" customWidth="1"/>
    <col min="2" max="2" width="15" customWidth="1"/>
    <col min="3" max="3" width="11.5703125" customWidth="1"/>
    <col min="4" max="4" width="14.85546875" customWidth="1"/>
    <col min="5" max="5" width="21.7109375" customWidth="1"/>
    <col min="6" max="6" width="10.42578125" customWidth="1"/>
    <col min="7" max="7" width="16" customWidth="1"/>
    <col min="8" max="8" width="7" bestFit="1" customWidth="1"/>
  </cols>
  <sheetData>
    <row r="1" spans="1:7" ht="30">
      <c r="A1" s="12" t="s">
        <v>399</v>
      </c>
    </row>
    <row r="2" spans="1:7" ht="15">
      <c r="A2" s="66" t="s">
        <v>458</v>
      </c>
      <c r="B2" s="67" t="s">
        <v>393</v>
      </c>
      <c r="C2" s="67" t="s">
        <v>411</v>
      </c>
      <c r="D2" s="67" t="s">
        <v>455</v>
      </c>
      <c r="E2" s="67" t="s">
        <v>456</v>
      </c>
      <c r="F2" s="67" t="s">
        <v>412</v>
      </c>
      <c r="G2" s="68" t="s">
        <v>457</v>
      </c>
    </row>
    <row r="3" spans="1:7" ht="15">
      <c r="A3" s="69">
        <v>2017</v>
      </c>
      <c r="B3" s="83">
        <v>31.5</v>
      </c>
      <c r="C3" s="83">
        <v>25.080000000000002</v>
      </c>
      <c r="D3" s="83">
        <v>20.100000000000001</v>
      </c>
      <c r="E3" s="83">
        <v>19.400000000000002</v>
      </c>
      <c r="F3" s="83">
        <v>2.7</v>
      </c>
      <c r="G3" s="84">
        <v>-28.999999999999996</v>
      </c>
    </row>
    <row r="7" spans="1:7" ht="30">
      <c r="A7" s="12" t="s">
        <v>400</v>
      </c>
    </row>
    <row r="8" spans="1:7" ht="15">
      <c r="A8" s="66" t="s">
        <v>458</v>
      </c>
      <c r="B8" s="67" t="s">
        <v>384</v>
      </c>
      <c r="C8" s="67" t="s">
        <v>385</v>
      </c>
      <c r="D8" s="67" t="s">
        <v>386</v>
      </c>
      <c r="E8" s="68" t="s">
        <v>387</v>
      </c>
    </row>
    <row r="9" spans="1:7">
      <c r="A9" s="85">
        <v>2014</v>
      </c>
      <c r="B9" s="18">
        <v>2318.3849999999511</v>
      </c>
      <c r="C9" s="18">
        <v>17818.001</v>
      </c>
      <c r="D9" s="18">
        <v>-14608.707</v>
      </c>
      <c r="E9" s="86">
        <v>-1225.8350000000009</v>
      </c>
    </row>
    <row r="10" spans="1:7">
      <c r="A10" s="85">
        <v>2015</v>
      </c>
      <c r="B10" s="18">
        <v>640.09200000000419</v>
      </c>
      <c r="C10" s="18">
        <v>15123.820999999996</v>
      </c>
      <c r="D10" s="18">
        <v>-9364.3539999999994</v>
      </c>
      <c r="E10" s="86">
        <v>-4674.3380000000016</v>
      </c>
    </row>
    <row r="11" spans="1:7">
      <c r="A11" s="85">
        <v>2016</v>
      </c>
      <c r="B11" s="18">
        <v>40656.321000000054</v>
      </c>
      <c r="C11" s="18">
        <v>8216.9210000000057</v>
      </c>
      <c r="D11" s="18">
        <v>30325.516</v>
      </c>
      <c r="E11" s="86">
        <v>-2182.6529999999998</v>
      </c>
    </row>
    <row r="12" spans="1:7">
      <c r="A12" s="87">
        <v>2017</v>
      </c>
      <c r="B12" s="88">
        <v>33361</v>
      </c>
      <c r="C12" s="88">
        <v>5734</v>
      </c>
      <c r="D12" s="88">
        <v>21052</v>
      </c>
      <c r="E12" s="89">
        <v>3960</v>
      </c>
    </row>
  </sheetData>
  <pageMargins left="0.7" right="0.7" top="0.75" bottom="0.75" header="0.3" footer="0.3"/>
  <tableParts count="2">
    <tablePart r:id="rId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0" sqref="E30"/>
    </sheetView>
  </sheetViews>
  <sheetFormatPr defaultRowHeight="12.75"/>
  <sheetData/>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selection activeCell="A2" sqref="A2"/>
    </sheetView>
  </sheetViews>
  <sheetFormatPr defaultRowHeight="12.75"/>
  <cols>
    <col min="1" max="1" width="15.7109375" style="124" customWidth="1"/>
    <col min="2" max="2" width="18.7109375" style="125" customWidth="1"/>
    <col min="3" max="3" width="18.5703125" style="125" customWidth="1"/>
    <col min="4" max="4" width="19.28515625" style="125" customWidth="1"/>
    <col min="5" max="256" width="9.140625" style="19"/>
    <col min="257" max="257" width="7.5703125" style="19" bestFit="1" customWidth="1"/>
    <col min="258" max="258" width="12.7109375" style="19" bestFit="1" customWidth="1"/>
    <col min="259" max="259" width="8.85546875" style="19" customWidth="1"/>
    <col min="260" max="260" width="9.85546875" style="19" bestFit="1" customWidth="1"/>
    <col min="261" max="512" width="9.140625" style="19"/>
    <col min="513" max="513" width="7.5703125" style="19" bestFit="1" customWidth="1"/>
    <col min="514" max="514" width="12.7109375" style="19" bestFit="1" customWidth="1"/>
    <col min="515" max="515" width="8.85546875" style="19" customWidth="1"/>
    <col min="516" max="516" width="9.85546875" style="19" bestFit="1" customWidth="1"/>
    <col min="517" max="768" width="9.140625" style="19"/>
    <col min="769" max="769" width="7.5703125" style="19" bestFit="1" customWidth="1"/>
    <col min="770" max="770" width="12.7109375" style="19" bestFit="1" customWidth="1"/>
    <col min="771" max="771" width="8.85546875" style="19" customWidth="1"/>
    <col min="772" max="772" width="9.85546875" style="19" bestFit="1" customWidth="1"/>
    <col min="773" max="1024" width="9.140625" style="19"/>
    <col min="1025" max="1025" width="7.5703125" style="19" bestFit="1" customWidth="1"/>
    <col min="1026" max="1026" width="12.7109375" style="19" bestFit="1" customWidth="1"/>
    <col min="1027" max="1027" width="8.85546875" style="19" customWidth="1"/>
    <col min="1028" max="1028" width="9.85546875" style="19" bestFit="1" customWidth="1"/>
    <col min="1029" max="1280" width="9.140625" style="19"/>
    <col min="1281" max="1281" width="7.5703125" style="19" bestFit="1" customWidth="1"/>
    <col min="1282" max="1282" width="12.7109375" style="19" bestFit="1" customWidth="1"/>
    <col min="1283" max="1283" width="8.85546875" style="19" customWidth="1"/>
    <col min="1284" max="1284" width="9.85546875" style="19" bestFit="1" customWidth="1"/>
    <col min="1285" max="1536" width="9.140625" style="19"/>
    <col min="1537" max="1537" width="7.5703125" style="19" bestFit="1" customWidth="1"/>
    <col min="1538" max="1538" width="12.7109375" style="19" bestFit="1" customWidth="1"/>
    <col min="1539" max="1539" width="8.85546875" style="19" customWidth="1"/>
    <col min="1540" max="1540" width="9.85546875" style="19" bestFit="1" customWidth="1"/>
    <col min="1541" max="1792" width="9.140625" style="19"/>
    <col min="1793" max="1793" width="7.5703125" style="19" bestFit="1" customWidth="1"/>
    <col min="1794" max="1794" width="12.7109375" style="19" bestFit="1" customWidth="1"/>
    <col min="1795" max="1795" width="8.85546875" style="19" customWidth="1"/>
    <col min="1796" max="1796" width="9.85546875" style="19" bestFit="1" customWidth="1"/>
    <col min="1797" max="2048" width="9.140625" style="19"/>
    <col min="2049" max="2049" width="7.5703125" style="19" bestFit="1" customWidth="1"/>
    <col min="2050" max="2050" width="12.7109375" style="19" bestFit="1" customWidth="1"/>
    <col min="2051" max="2051" width="8.85546875" style="19" customWidth="1"/>
    <col min="2052" max="2052" width="9.85546875" style="19" bestFit="1" customWidth="1"/>
    <col min="2053" max="2304" width="9.140625" style="19"/>
    <col min="2305" max="2305" width="7.5703125" style="19" bestFit="1" customWidth="1"/>
    <col min="2306" max="2306" width="12.7109375" style="19" bestFit="1" customWidth="1"/>
    <col min="2307" max="2307" width="8.85546875" style="19" customWidth="1"/>
    <col min="2308" max="2308" width="9.85546875" style="19" bestFit="1" customWidth="1"/>
    <col min="2309" max="2560" width="9.140625" style="19"/>
    <col min="2561" max="2561" width="7.5703125" style="19" bestFit="1" customWidth="1"/>
    <col min="2562" max="2562" width="12.7109375" style="19" bestFit="1" customWidth="1"/>
    <col min="2563" max="2563" width="8.85546875" style="19" customWidth="1"/>
    <col min="2564" max="2564" width="9.85546875" style="19" bestFit="1" customWidth="1"/>
    <col min="2565" max="2816" width="9.140625" style="19"/>
    <col min="2817" max="2817" width="7.5703125" style="19" bestFit="1" customWidth="1"/>
    <col min="2818" max="2818" width="12.7109375" style="19" bestFit="1" customWidth="1"/>
    <col min="2819" max="2819" width="8.85546875" style="19" customWidth="1"/>
    <col min="2820" max="2820" width="9.85546875" style="19" bestFit="1" customWidth="1"/>
    <col min="2821" max="3072" width="9.140625" style="19"/>
    <col min="3073" max="3073" width="7.5703125" style="19" bestFit="1" customWidth="1"/>
    <col min="3074" max="3074" width="12.7109375" style="19" bestFit="1" customWidth="1"/>
    <col min="3075" max="3075" width="8.85546875" style="19" customWidth="1"/>
    <col min="3076" max="3076" width="9.85546875" style="19" bestFit="1" customWidth="1"/>
    <col min="3077" max="3328" width="9.140625" style="19"/>
    <col min="3329" max="3329" width="7.5703125" style="19" bestFit="1" customWidth="1"/>
    <col min="3330" max="3330" width="12.7109375" style="19" bestFit="1" customWidth="1"/>
    <col min="3331" max="3331" width="8.85546875" style="19" customWidth="1"/>
    <col min="3332" max="3332" width="9.85546875" style="19" bestFit="1" customWidth="1"/>
    <col min="3333" max="3584" width="9.140625" style="19"/>
    <col min="3585" max="3585" width="7.5703125" style="19" bestFit="1" customWidth="1"/>
    <col min="3586" max="3586" width="12.7109375" style="19" bestFit="1" customWidth="1"/>
    <col min="3587" max="3587" width="8.85546875" style="19" customWidth="1"/>
    <col min="3588" max="3588" width="9.85546875" style="19" bestFit="1" customWidth="1"/>
    <col min="3589" max="3840" width="9.140625" style="19"/>
    <col min="3841" max="3841" width="7.5703125" style="19" bestFit="1" customWidth="1"/>
    <col min="3842" max="3842" width="12.7109375" style="19" bestFit="1" customWidth="1"/>
    <col min="3843" max="3843" width="8.85546875" style="19" customWidth="1"/>
    <col min="3844" max="3844" width="9.85546875" style="19" bestFit="1" customWidth="1"/>
    <col min="3845" max="4096" width="9.140625" style="19"/>
    <col min="4097" max="4097" width="7.5703125" style="19" bestFit="1" customWidth="1"/>
    <col min="4098" max="4098" width="12.7109375" style="19" bestFit="1" customWidth="1"/>
    <col min="4099" max="4099" width="8.85546875" style="19" customWidth="1"/>
    <col min="4100" max="4100" width="9.85546875" style="19" bestFit="1" customWidth="1"/>
    <col min="4101" max="4352" width="9.140625" style="19"/>
    <col min="4353" max="4353" width="7.5703125" style="19" bestFit="1" customWidth="1"/>
    <col min="4354" max="4354" width="12.7109375" style="19" bestFit="1" customWidth="1"/>
    <col min="4355" max="4355" width="8.85546875" style="19" customWidth="1"/>
    <col min="4356" max="4356" width="9.85546875" style="19" bestFit="1" customWidth="1"/>
    <col min="4357" max="4608" width="9.140625" style="19"/>
    <col min="4609" max="4609" width="7.5703125" style="19" bestFit="1" customWidth="1"/>
    <col min="4610" max="4610" width="12.7109375" style="19" bestFit="1" customWidth="1"/>
    <col min="4611" max="4611" width="8.85546875" style="19" customWidth="1"/>
    <col min="4612" max="4612" width="9.85546875" style="19" bestFit="1" customWidth="1"/>
    <col min="4613" max="4864" width="9.140625" style="19"/>
    <col min="4865" max="4865" width="7.5703125" style="19" bestFit="1" customWidth="1"/>
    <col min="4866" max="4866" width="12.7109375" style="19" bestFit="1" customWidth="1"/>
    <col min="4867" max="4867" width="8.85546875" style="19" customWidth="1"/>
    <col min="4868" max="4868" width="9.85546875" style="19" bestFit="1" customWidth="1"/>
    <col min="4869" max="5120" width="9.140625" style="19"/>
    <col min="5121" max="5121" width="7.5703125" style="19" bestFit="1" customWidth="1"/>
    <col min="5122" max="5122" width="12.7109375" style="19" bestFit="1" customWidth="1"/>
    <col min="5123" max="5123" width="8.85546875" style="19" customWidth="1"/>
    <col min="5124" max="5124" width="9.85546875" style="19" bestFit="1" customWidth="1"/>
    <col min="5125" max="5376" width="9.140625" style="19"/>
    <col min="5377" max="5377" width="7.5703125" style="19" bestFit="1" customWidth="1"/>
    <col min="5378" max="5378" width="12.7109375" style="19" bestFit="1" customWidth="1"/>
    <col min="5379" max="5379" width="8.85546875" style="19" customWidth="1"/>
    <col min="5380" max="5380" width="9.85546875" style="19" bestFit="1" customWidth="1"/>
    <col min="5381" max="5632" width="9.140625" style="19"/>
    <col min="5633" max="5633" width="7.5703125" style="19" bestFit="1" customWidth="1"/>
    <col min="5634" max="5634" width="12.7109375" style="19" bestFit="1" customWidth="1"/>
    <col min="5635" max="5635" width="8.85546875" style="19" customWidth="1"/>
    <col min="5636" max="5636" width="9.85546875" style="19" bestFit="1" customWidth="1"/>
    <col min="5637" max="5888" width="9.140625" style="19"/>
    <col min="5889" max="5889" width="7.5703125" style="19" bestFit="1" customWidth="1"/>
    <col min="5890" max="5890" width="12.7109375" style="19" bestFit="1" customWidth="1"/>
    <col min="5891" max="5891" width="8.85546875" style="19" customWidth="1"/>
    <col min="5892" max="5892" width="9.85546875" style="19" bestFit="1" customWidth="1"/>
    <col min="5893" max="6144" width="9.140625" style="19"/>
    <col min="6145" max="6145" width="7.5703125" style="19" bestFit="1" customWidth="1"/>
    <col min="6146" max="6146" width="12.7109375" style="19" bestFit="1" customWidth="1"/>
    <col min="6147" max="6147" width="8.85546875" style="19" customWidth="1"/>
    <col min="6148" max="6148" width="9.85546875" style="19" bestFit="1" customWidth="1"/>
    <col min="6149" max="6400" width="9.140625" style="19"/>
    <col min="6401" max="6401" width="7.5703125" style="19" bestFit="1" customWidth="1"/>
    <col min="6402" max="6402" width="12.7109375" style="19" bestFit="1" customWidth="1"/>
    <col min="6403" max="6403" width="8.85546875" style="19" customWidth="1"/>
    <col min="6404" max="6404" width="9.85546875" style="19" bestFit="1" customWidth="1"/>
    <col min="6405" max="6656" width="9.140625" style="19"/>
    <col min="6657" max="6657" width="7.5703125" style="19" bestFit="1" customWidth="1"/>
    <col min="6658" max="6658" width="12.7109375" style="19" bestFit="1" customWidth="1"/>
    <col min="6659" max="6659" width="8.85546875" style="19" customWidth="1"/>
    <col min="6660" max="6660" width="9.85546875" style="19" bestFit="1" customWidth="1"/>
    <col min="6661" max="6912" width="9.140625" style="19"/>
    <col min="6913" max="6913" width="7.5703125" style="19" bestFit="1" customWidth="1"/>
    <col min="6914" max="6914" width="12.7109375" style="19" bestFit="1" customWidth="1"/>
    <col min="6915" max="6915" width="8.85546875" style="19" customWidth="1"/>
    <col min="6916" max="6916" width="9.85546875" style="19" bestFit="1" customWidth="1"/>
    <col min="6917" max="7168" width="9.140625" style="19"/>
    <col min="7169" max="7169" width="7.5703125" style="19" bestFit="1" customWidth="1"/>
    <col min="7170" max="7170" width="12.7109375" style="19" bestFit="1" customWidth="1"/>
    <col min="7171" max="7171" width="8.85546875" style="19" customWidth="1"/>
    <col min="7172" max="7172" width="9.85546875" style="19" bestFit="1" customWidth="1"/>
    <col min="7173" max="7424" width="9.140625" style="19"/>
    <col min="7425" max="7425" width="7.5703125" style="19" bestFit="1" customWidth="1"/>
    <col min="7426" max="7426" width="12.7109375" style="19" bestFit="1" customWidth="1"/>
    <col min="7427" max="7427" width="8.85546875" style="19" customWidth="1"/>
    <col min="7428" max="7428" width="9.85546875" style="19" bestFit="1" customWidth="1"/>
    <col min="7429" max="7680" width="9.140625" style="19"/>
    <col min="7681" max="7681" width="7.5703125" style="19" bestFit="1" customWidth="1"/>
    <col min="7682" max="7682" width="12.7109375" style="19" bestFit="1" customWidth="1"/>
    <col min="7683" max="7683" width="8.85546875" style="19" customWidth="1"/>
    <col min="7684" max="7684" width="9.85546875" style="19" bestFit="1" customWidth="1"/>
    <col min="7685" max="7936" width="9.140625" style="19"/>
    <col min="7937" max="7937" width="7.5703125" style="19" bestFit="1" customWidth="1"/>
    <col min="7938" max="7938" width="12.7109375" style="19" bestFit="1" customWidth="1"/>
    <col min="7939" max="7939" width="8.85546875" style="19" customWidth="1"/>
    <col min="7940" max="7940" width="9.85546875" style="19" bestFit="1" customWidth="1"/>
    <col min="7941" max="8192" width="9.140625" style="19"/>
    <col min="8193" max="8193" width="7.5703125" style="19" bestFit="1" customWidth="1"/>
    <col min="8194" max="8194" width="12.7109375" style="19" bestFit="1" customWidth="1"/>
    <col min="8195" max="8195" width="8.85546875" style="19" customWidth="1"/>
    <col min="8196" max="8196" width="9.85546875" style="19" bestFit="1" customWidth="1"/>
    <col min="8197" max="8448" width="9.140625" style="19"/>
    <col min="8449" max="8449" width="7.5703125" style="19" bestFit="1" customWidth="1"/>
    <col min="8450" max="8450" width="12.7109375" style="19" bestFit="1" customWidth="1"/>
    <col min="8451" max="8451" width="8.85546875" style="19" customWidth="1"/>
    <col min="8452" max="8452" width="9.85546875" style="19" bestFit="1" customWidth="1"/>
    <col min="8453" max="8704" width="9.140625" style="19"/>
    <col min="8705" max="8705" width="7.5703125" style="19" bestFit="1" customWidth="1"/>
    <col min="8706" max="8706" width="12.7109375" style="19" bestFit="1" customWidth="1"/>
    <col min="8707" max="8707" width="8.85546875" style="19" customWidth="1"/>
    <col min="8708" max="8708" width="9.85546875" style="19" bestFit="1" customWidth="1"/>
    <col min="8709" max="8960" width="9.140625" style="19"/>
    <col min="8961" max="8961" width="7.5703125" style="19" bestFit="1" customWidth="1"/>
    <col min="8962" max="8962" width="12.7109375" style="19" bestFit="1" customWidth="1"/>
    <col min="8963" max="8963" width="8.85546875" style="19" customWidth="1"/>
    <col min="8964" max="8964" width="9.85546875" style="19" bestFit="1" customWidth="1"/>
    <col min="8965" max="9216" width="9.140625" style="19"/>
    <col min="9217" max="9217" width="7.5703125" style="19" bestFit="1" customWidth="1"/>
    <col min="9218" max="9218" width="12.7109375" style="19" bestFit="1" customWidth="1"/>
    <col min="9219" max="9219" width="8.85546875" style="19" customWidth="1"/>
    <col min="9220" max="9220" width="9.85546875" style="19" bestFit="1" customWidth="1"/>
    <col min="9221" max="9472" width="9.140625" style="19"/>
    <col min="9473" max="9473" width="7.5703125" style="19" bestFit="1" customWidth="1"/>
    <col min="9474" max="9474" width="12.7109375" style="19" bestFit="1" customWidth="1"/>
    <col min="9475" max="9475" width="8.85546875" style="19" customWidth="1"/>
    <col min="9476" max="9476" width="9.85546875" style="19" bestFit="1" customWidth="1"/>
    <col min="9477" max="9728" width="9.140625" style="19"/>
    <col min="9729" max="9729" width="7.5703125" style="19" bestFit="1" customWidth="1"/>
    <col min="9730" max="9730" width="12.7109375" style="19" bestFit="1" customWidth="1"/>
    <col min="9731" max="9731" width="8.85546875" style="19" customWidth="1"/>
    <col min="9732" max="9732" width="9.85546875" style="19" bestFit="1" customWidth="1"/>
    <col min="9733" max="9984" width="9.140625" style="19"/>
    <col min="9985" max="9985" width="7.5703125" style="19" bestFit="1" customWidth="1"/>
    <col min="9986" max="9986" width="12.7109375" style="19" bestFit="1" customWidth="1"/>
    <col min="9987" max="9987" width="8.85546875" style="19" customWidth="1"/>
    <col min="9988" max="9988" width="9.85546875" style="19" bestFit="1" customWidth="1"/>
    <col min="9989" max="10240" width="9.140625" style="19"/>
    <col min="10241" max="10241" width="7.5703125" style="19" bestFit="1" customWidth="1"/>
    <col min="10242" max="10242" width="12.7109375" style="19" bestFit="1" customWidth="1"/>
    <col min="10243" max="10243" width="8.85546875" style="19" customWidth="1"/>
    <col min="10244" max="10244" width="9.85546875" style="19" bestFit="1" customWidth="1"/>
    <col min="10245" max="10496" width="9.140625" style="19"/>
    <col min="10497" max="10497" width="7.5703125" style="19" bestFit="1" customWidth="1"/>
    <col min="10498" max="10498" width="12.7109375" style="19" bestFit="1" customWidth="1"/>
    <col min="10499" max="10499" width="8.85546875" style="19" customWidth="1"/>
    <col min="10500" max="10500" width="9.85546875" style="19" bestFit="1" customWidth="1"/>
    <col min="10501" max="10752" width="9.140625" style="19"/>
    <col min="10753" max="10753" width="7.5703125" style="19" bestFit="1" customWidth="1"/>
    <col min="10754" max="10754" width="12.7109375" style="19" bestFit="1" customWidth="1"/>
    <col min="10755" max="10755" width="8.85546875" style="19" customWidth="1"/>
    <col min="10756" max="10756" width="9.85546875" style="19" bestFit="1" customWidth="1"/>
    <col min="10757" max="11008" width="9.140625" style="19"/>
    <col min="11009" max="11009" width="7.5703125" style="19" bestFit="1" customWidth="1"/>
    <col min="11010" max="11010" width="12.7109375" style="19" bestFit="1" customWidth="1"/>
    <col min="11011" max="11011" width="8.85546875" style="19" customWidth="1"/>
    <col min="11012" max="11012" width="9.85546875" style="19" bestFit="1" customWidth="1"/>
    <col min="11013" max="11264" width="9.140625" style="19"/>
    <col min="11265" max="11265" width="7.5703125" style="19" bestFit="1" customWidth="1"/>
    <col min="11266" max="11266" width="12.7109375" style="19" bestFit="1" customWidth="1"/>
    <col min="11267" max="11267" width="8.85546875" style="19" customWidth="1"/>
    <col min="11268" max="11268" width="9.85546875" style="19" bestFit="1" customWidth="1"/>
    <col min="11269" max="11520" width="9.140625" style="19"/>
    <col min="11521" max="11521" width="7.5703125" style="19" bestFit="1" customWidth="1"/>
    <col min="11522" max="11522" width="12.7109375" style="19" bestFit="1" customWidth="1"/>
    <col min="11523" max="11523" width="8.85546875" style="19" customWidth="1"/>
    <col min="11524" max="11524" width="9.85546875" style="19" bestFit="1" customWidth="1"/>
    <col min="11525" max="11776" width="9.140625" style="19"/>
    <col min="11777" max="11777" width="7.5703125" style="19" bestFit="1" customWidth="1"/>
    <col min="11778" max="11778" width="12.7109375" style="19" bestFit="1" customWidth="1"/>
    <col min="11779" max="11779" width="8.85546875" style="19" customWidth="1"/>
    <col min="11780" max="11780" width="9.85546875" style="19" bestFit="1" customWidth="1"/>
    <col min="11781" max="12032" width="9.140625" style="19"/>
    <col min="12033" max="12033" width="7.5703125" style="19" bestFit="1" customWidth="1"/>
    <col min="12034" max="12034" width="12.7109375" style="19" bestFit="1" customWidth="1"/>
    <col min="12035" max="12035" width="8.85546875" style="19" customWidth="1"/>
    <col min="12036" max="12036" width="9.85546875" style="19" bestFit="1" customWidth="1"/>
    <col min="12037" max="12288" width="9.140625" style="19"/>
    <col min="12289" max="12289" width="7.5703125" style="19" bestFit="1" customWidth="1"/>
    <col min="12290" max="12290" width="12.7109375" style="19" bestFit="1" customWidth="1"/>
    <col min="12291" max="12291" width="8.85546875" style="19" customWidth="1"/>
    <col min="12292" max="12292" width="9.85546875" style="19" bestFit="1" customWidth="1"/>
    <col min="12293" max="12544" width="9.140625" style="19"/>
    <col min="12545" max="12545" width="7.5703125" style="19" bestFit="1" customWidth="1"/>
    <col min="12546" max="12546" width="12.7109375" style="19" bestFit="1" customWidth="1"/>
    <col min="12547" max="12547" width="8.85546875" style="19" customWidth="1"/>
    <col min="12548" max="12548" width="9.85546875" style="19" bestFit="1" customWidth="1"/>
    <col min="12549" max="12800" width="9.140625" style="19"/>
    <col min="12801" max="12801" width="7.5703125" style="19" bestFit="1" customWidth="1"/>
    <col min="12802" max="12802" width="12.7109375" style="19" bestFit="1" customWidth="1"/>
    <col min="12803" max="12803" width="8.85546875" style="19" customWidth="1"/>
    <col min="12804" max="12804" width="9.85546875" style="19" bestFit="1" customWidth="1"/>
    <col min="12805" max="13056" width="9.140625" style="19"/>
    <col min="13057" max="13057" width="7.5703125" style="19" bestFit="1" customWidth="1"/>
    <col min="13058" max="13058" width="12.7109375" style="19" bestFit="1" customWidth="1"/>
    <col min="13059" max="13059" width="8.85546875" style="19" customWidth="1"/>
    <col min="13060" max="13060" width="9.85546875" style="19" bestFit="1" customWidth="1"/>
    <col min="13061" max="13312" width="9.140625" style="19"/>
    <col min="13313" max="13313" width="7.5703125" style="19" bestFit="1" customWidth="1"/>
    <col min="13314" max="13314" width="12.7109375" style="19" bestFit="1" customWidth="1"/>
    <col min="13315" max="13315" width="8.85546875" style="19" customWidth="1"/>
    <col min="13316" max="13316" width="9.85546875" style="19" bestFit="1" customWidth="1"/>
    <col min="13317" max="13568" width="9.140625" style="19"/>
    <col min="13569" max="13569" width="7.5703125" style="19" bestFit="1" customWidth="1"/>
    <col min="13570" max="13570" width="12.7109375" style="19" bestFit="1" customWidth="1"/>
    <col min="13571" max="13571" width="8.85546875" style="19" customWidth="1"/>
    <col min="13572" max="13572" width="9.85546875" style="19" bestFit="1" customWidth="1"/>
    <col min="13573" max="13824" width="9.140625" style="19"/>
    <col min="13825" max="13825" width="7.5703125" style="19" bestFit="1" customWidth="1"/>
    <col min="13826" max="13826" width="12.7109375" style="19" bestFit="1" customWidth="1"/>
    <col min="13827" max="13827" width="8.85546875" style="19" customWidth="1"/>
    <col min="13828" max="13828" width="9.85546875" style="19" bestFit="1" customWidth="1"/>
    <col min="13829" max="14080" width="9.140625" style="19"/>
    <col min="14081" max="14081" width="7.5703125" style="19" bestFit="1" customWidth="1"/>
    <col min="14082" max="14082" width="12.7109375" style="19" bestFit="1" customWidth="1"/>
    <col min="14083" max="14083" width="8.85546875" style="19" customWidth="1"/>
    <col min="14084" max="14084" width="9.85546875" style="19" bestFit="1" customWidth="1"/>
    <col min="14085" max="14336" width="9.140625" style="19"/>
    <col min="14337" max="14337" width="7.5703125" style="19" bestFit="1" customWidth="1"/>
    <col min="14338" max="14338" width="12.7109375" style="19" bestFit="1" customWidth="1"/>
    <col min="14339" max="14339" width="8.85546875" style="19" customWidth="1"/>
    <col min="14340" max="14340" width="9.85546875" style="19" bestFit="1" customWidth="1"/>
    <col min="14341" max="14592" width="9.140625" style="19"/>
    <col min="14593" max="14593" width="7.5703125" style="19" bestFit="1" customWidth="1"/>
    <col min="14594" max="14594" width="12.7109375" style="19" bestFit="1" customWidth="1"/>
    <col min="14595" max="14595" width="8.85546875" style="19" customWidth="1"/>
    <col min="14596" max="14596" width="9.85546875" style="19" bestFit="1" customWidth="1"/>
    <col min="14597" max="14848" width="9.140625" style="19"/>
    <col min="14849" max="14849" width="7.5703125" style="19" bestFit="1" customWidth="1"/>
    <col min="14850" max="14850" width="12.7109375" style="19" bestFit="1" customWidth="1"/>
    <col min="14851" max="14851" width="8.85546875" style="19" customWidth="1"/>
    <col min="14852" max="14852" width="9.85546875" style="19" bestFit="1" customWidth="1"/>
    <col min="14853" max="15104" width="9.140625" style="19"/>
    <col min="15105" max="15105" width="7.5703125" style="19" bestFit="1" customWidth="1"/>
    <col min="15106" max="15106" width="12.7109375" style="19" bestFit="1" customWidth="1"/>
    <col min="15107" max="15107" width="8.85546875" style="19" customWidth="1"/>
    <col min="15108" max="15108" width="9.85546875" style="19" bestFit="1" customWidth="1"/>
    <col min="15109" max="15360" width="9.140625" style="19"/>
    <col min="15361" max="15361" width="7.5703125" style="19" bestFit="1" customWidth="1"/>
    <col min="15362" max="15362" width="12.7109375" style="19" bestFit="1" customWidth="1"/>
    <col min="15363" max="15363" width="8.85546875" style="19" customWidth="1"/>
    <col min="15364" max="15364" width="9.85546875" style="19" bestFit="1" customWidth="1"/>
    <col min="15365" max="15616" width="9.140625" style="19"/>
    <col min="15617" max="15617" width="7.5703125" style="19" bestFit="1" customWidth="1"/>
    <col min="15618" max="15618" width="12.7109375" style="19" bestFit="1" customWidth="1"/>
    <col min="15619" max="15619" width="8.85546875" style="19" customWidth="1"/>
    <col min="15620" max="15620" width="9.85546875" style="19" bestFit="1" customWidth="1"/>
    <col min="15621" max="15872" width="9.140625" style="19"/>
    <col min="15873" max="15873" width="7.5703125" style="19" bestFit="1" customWidth="1"/>
    <col min="15874" max="15874" width="12.7109375" style="19" bestFit="1" customWidth="1"/>
    <col min="15875" max="15875" width="8.85546875" style="19" customWidth="1"/>
    <col min="15876" max="15876" width="9.85546875" style="19" bestFit="1" customWidth="1"/>
    <col min="15877" max="16128" width="9.140625" style="19"/>
    <col min="16129" max="16129" width="7.5703125" style="19" bestFit="1" customWidth="1"/>
    <col min="16130" max="16130" width="12.7109375" style="19" bestFit="1" customWidth="1"/>
    <col min="16131" max="16131" width="8.85546875" style="19" customWidth="1"/>
    <col min="16132" max="16132" width="9.85546875" style="19" bestFit="1" customWidth="1"/>
    <col min="16133" max="16384" width="9.140625" style="19"/>
  </cols>
  <sheetData>
    <row r="1" spans="1:4">
      <c r="A1" s="92" t="s">
        <v>458</v>
      </c>
      <c r="B1" s="93" t="s">
        <v>389</v>
      </c>
      <c r="C1" s="93" t="s">
        <v>390</v>
      </c>
      <c r="D1" s="94" t="s">
        <v>391</v>
      </c>
    </row>
    <row r="2" spans="1:4">
      <c r="A2" s="90">
        <v>1999</v>
      </c>
      <c r="B2" s="20">
        <v>65.707941999999974</v>
      </c>
      <c r="C2" s="20">
        <v>54.246068999999999</v>
      </c>
      <c r="D2" s="91">
        <v>-11.461872999999976</v>
      </c>
    </row>
    <row r="3" spans="1:4">
      <c r="A3" s="90">
        <v>2000</v>
      </c>
      <c r="B3" s="20">
        <v>69.181701000000004</v>
      </c>
      <c r="C3" s="20">
        <v>60.838977</v>
      </c>
      <c r="D3" s="91">
        <v>-8.342724000000004</v>
      </c>
    </row>
    <row r="4" spans="1:4">
      <c r="A4" s="90">
        <v>2001</v>
      </c>
      <c r="B4" s="20">
        <v>69.907153000000008</v>
      </c>
      <c r="C4" s="20">
        <v>65.433378000000005</v>
      </c>
      <c r="D4" s="91">
        <v>-4.4737750000000034</v>
      </c>
    </row>
    <row r="5" spans="1:4">
      <c r="A5" s="90">
        <v>2002</v>
      </c>
      <c r="B5" s="20">
        <v>70.720590000000001</v>
      </c>
      <c r="C5" s="20">
        <v>70.761195000000001</v>
      </c>
      <c r="D5" s="91">
        <v>4.0604999999999336E-2</v>
      </c>
    </row>
    <row r="6" spans="1:4">
      <c r="A6" s="90">
        <v>2003</v>
      </c>
      <c r="B6" s="20">
        <v>73.905647000000002</v>
      </c>
      <c r="C6" s="20">
        <v>78.050160000000005</v>
      </c>
      <c r="D6" s="91">
        <v>4.1445130000000034</v>
      </c>
    </row>
    <row r="7" spans="1:4">
      <c r="A7" s="90">
        <v>2004</v>
      </c>
      <c r="B7" s="20">
        <v>78.758626000000007</v>
      </c>
      <c r="C7" s="20">
        <v>88.196381000000002</v>
      </c>
      <c r="D7" s="91">
        <v>9.4377549999999992</v>
      </c>
    </row>
    <row r="8" spans="1:4">
      <c r="A8" s="90">
        <v>2005</v>
      </c>
      <c r="B8" s="20">
        <v>78.38472999999999</v>
      </c>
      <c r="C8" s="20">
        <v>96.576386999999997</v>
      </c>
      <c r="D8" s="91">
        <v>18.191656999999999</v>
      </c>
    </row>
    <row r="9" spans="1:4">
      <c r="A9" s="90">
        <v>2006</v>
      </c>
      <c r="B9" s="20">
        <v>87.521388000000002</v>
      </c>
      <c r="C9" s="20">
        <v>118.02473199999999</v>
      </c>
      <c r="D9" s="91">
        <v>30.503344000000002</v>
      </c>
    </row>
    <row r="10" spans="1:4">
      <c r="A10" s="90">
        <v>2007</v>
      </c>
      <c r="B10" s="20">
        <v>91.108750000000001</v>
      </c>
      <c r="C10" s="20">
        <v>131.337682</v>
      </c>
      <c r="D10" s="91">
        <v>40.228932</v>
      </c>
    </row>
    <row r="11" spans="1:4">
      <c r="A11" s="90">
        <v>2008</v>
      </c>
      <c r="B11" s="20">
        <v>88.370495999999989</v>
      </c>
      <c r="C11" s="20">
        <v>129.00084799999999</v>
      </c>
      <c r="D11" s="91">
        <v>40.630352000000009</v>
      </c>
    </row>
    <row r="12" spans="1:4">
      <c r="A12" s="90">
        <v>2009</v>
      </c>
      <c r="B12" s="20">
        <v>95.457599999999999</v>
      </c>
      <c r="C12" s="20">
        <v>153.81282300000001</v>
      </c>
      <c r="D12" s="91">
        <v>58.355223000000002</v>
      </c>
    </row>
    <row r="13" spans="1:4">
      <c r="A13" s="90">
        <v>2010</v>
      </c>
      <c r="B13" s="20">
        <v>107.87833999999999</v>
      </c>
      <c r="C13" s="20">
        <v>167.91972799999996</v>
      </c>
      <c r="D13" s="91">
        <v>60.041387999999976</v>
      </c>
    </row>
    <row r="14" spans="1:4">
      <c r="A14" s="90">
        <v>2011</v>
      </c>
      <c r="B14" s="20">
        <v>106.98149399999998</v>
      </c>
      <c r="C14" s="20">
        <v>171.31769199999999</v>
      </c>
      <c r="D14" s="91">
        <v>64.33619800000001</v>
      </c>
    </row>
    <row r="15" spans="1:4">
      <c r="A15" s="90">
        <v>2012</v>
      </c>
      <c r="B15" s="20">
        <v>100.46809000000002</v>
      </c>
      <c r="C15" s="20">
        <v>170.74170799999993</v>
      </c>
      <c r="D15" s="91">
        <v>70.273617999999942</v>
      </c>
    </row>
    <row r="16" spans="1:4">
      <c r="A16" s="90">
        <v>2013</v>
      </c>
      <c r="B16" s="20">
        <v>99.987782999999993</v>
      </c>
      <c r="C16" s="20">
        <v>184.09257599999998</v>
      </c>
      <c r="D16" s="91">
        <v>84.104792999999972</v>
      </c>
    </row>
    <row r="17" spans="1:4">
      <c r="A17" s="90">
        <v>2014</v>
      </c>
      <c r="B17" s="20">
        <v>94.176046999999983</v>
      </c>
      <c r="C17" s="20">
        <v>197.26715600000003</v>
      </c>
      <c r="D17" s="91">
        <v>103.09110900000003</v>
      </c>
    </row>
    <row r="18" spans="1:4">
      <c r="A18" s="90">
        <v>2015</v>
      </c>
      <c r="B18" s="20">
        <v>85.917134000000004</v>
      </c>
      <c r="C18" s="20">
        <v>208.07714099999998</v>
      </c>
      <c r="D18" s="91">
        <v>122.16000699999996</v>
      </c>
    </row>
    <row r="19" spans="1:4">
      <c r="A19" s="90">
        <v>2016</v>
      </c>
      <c r="B19" s="20">
        <v>87.733448999999993</v>
      </c>
      <c r="C19" s="20">
        <v>221.47995599999999</v>
      </c>
      <c r="D19" s="91">
        <v>133.74650700000001</v>
      </c>
    </row>
    <row r="20" spans="1:4">
      <c r="A20" s="95">
        <v>2017</v>
      </c>
      <c r="B20" s="96">
        <v>89.2</v>
      </c>
      <c r="C20" s="96">
        <v>250.9</v>
      </c>
      <c r="D20" s="97">
        <v>161.69999999999999</v>
      </c>
    </row>
    <row r="21" spans="1:4">
      <c r="B21" s="123"/>
      <c r="C21" s="123"/>
      <c r="D21" s="123"/>
    </row>
    <row r="22" spans="1:4">
      <c r="B22" s="123"/>
      <c r="C22" s="123"/>
      <c r="D22" s="123"/>
    </row>
    <row r="23" spans="1:4">
      <c r="B23" s="123"/>
      <c r="C23" s="123"/>
      <c r="D23" s="123"/>
    </row>
    <row r="24" spans="1:4">
      <c r="B24" s="123"/>
      <c r="C24" s="123"/>
      <c r="D24" s="123"/>
    </row>
    <row r="25" spans="1:4">
      <c r="B25" s="123"/>
      <c r="C25" s="123"/>
      <c r="D25" s="123"/>
    </row>
    <row r="26" spans="1:4">
      <c r="B26" s="123"/>
      <c r="C26" s="123"/>
      <c r="D26" s="123"/>
    </row>
    <row r="27" spans="1:4">
      <c r="B27" s="123"/>
      <c r="C27" s="123"/>
      <c r="D27" s="123"/>
    </row>
    <row r="28" spans="1:4">
      <c r="B28" s="123"/>
      <c r="C28" s="123"/>
      <c r="D28" s="123"/>
    </row>
    <row r="29" spans="1:4">
      <c r="B29" s="123"/>
      <c r="C29" s="123"/>
      <c r="D29" s="123"/>
    </row>
    <row r="30" spans="1:4">
      <c r="B30" s="123"/>
      <c r="C30" s="123"/>
      <c r="D30" s="123"/>
    </row>
    <row r="31" spans="1:4">
      <c r="B31" s="123"/>
      <c r="C31" s="123"/>
      <c r="D31" s="123"/>
    </row>
    <row r="32" spans="1:4">
      <c r="B32" s="123"/>
      <c r="C32" s="123"/>
      <c r="D32" s="123"/>
    </row>
    <row r="33" spans="2:4">
      <c r="B33" s="123"/>
      <c r="C33" s="123"/>
      <c r="D33" s="123"/>
    </row>
    <row r="34" spans="2:4">
      <c r="B34" s="123"/>
      <c r="C34" s="123"/>
      <c r="D34" s="123"/>
    </row>
    <row r="35" spans="2:4">
      <c r="B35" s="123"/>
      <c r="C35" s="123"/>
      <c r="D35" s="123"/>
    </row>
    <row r="36" spans="2:4">
      <c r="B36" s="123"/>
      <c r="C36" s="123"/>
      <c r="D36" s="123"/>
    </row>
    <row r="37" spans="2:4">
      <c r="B37" s="123"/>
      <c r="C37" s="123"/>
      <c r="D37" s="123"/>
    </row>
    <row r="38" spans="2:4">
      <c r="B38" s="123"/>
      <c r="C38" s="123"/>
      <c r="D38" s="123"/>
    </row>
    <row r="39" spans="2:4">
      <c r="B39" s="123"/>
      <c r="C39" s="123"/>
      <c r="D39" s="123"/>
    </row>
  </sheetData>
  <pageMargins left="0.75" right="0.75" top="1" bottom="1" header="0.5" footer="0.5"/>
  <headerFooter alignWithMargins="0"/>
  <tableParts count="1">
    <tablePart r:id="rId1"/>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F30" sqref="F30"/>
    </sheetView>
  </sheetViews>
  <sheetFormatPr defaultRowHeight="12.75"/>
  <sheetData/>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A2" sqref="A2"/>
    </sheetView>
  </sheetViews>
  <sheetFormatPr defaultRowHeight="12.75"/>
  <cols>
    <col min="1" max="1" width="12" customWidth="1"/>
    <col min="2" max="2" width="27.85546875" customWidth="1"/>
    <col min="3" max="3" width="43.7109375" customWidth="1"/>
    <col min="4" max="4" width="31.140625" customWidth="1"/>
    <col min="5" max="5" width="30.85546875" customWidth="1"/>
  </cols>
  <sheetData>
    <row r="1" spans="1:5" ht="15">
      <c r="A1" s="66" t="s">
        <v>458</v>
      </c>
      <c r="B1" s="67" t="s">
        <v>401</v>
      </c>
      <c r="C1" s="67" t="s">
        <v>402</v>
      </c>
      <c r="D1" s="67" t="s">
        <v>403</v>
      </c>
      <c r="E1" s="68" t="s">
        <v>404</v>
      </c>
    </row>
    <row r="2" spans="1:5">
      <c r="A2" s="98">
        <v>2004</v>
      </c>
      <c r="B2" s="28">
        <v>9891.8809999999994</v>
      </c>
      <c r="C2" s="28">
        <v>-14298.303</v>
      </c>
      <c r="D2" s="28">
        <v>-4855.0879999999997</v>
      </c>
      <c r="E2" s="99">
        <v>-4406.4220000000005</v>
      </c>
    </row>
    <row r="3" spans="1:5">
      <c r="A3" s="98">
        <v>2005</v>
      </c>
      <c r="B3" s="28">
        <v>7094.0810000000001</v>
      </c>
      <c r="C3" s="28">
        <v>-16296.730000000001</v>
      </c>
      <c r="D3" s="28">
        <v>-11037.017000000002</v>
      </c>
      <c r="E3" s="99">
        <v>-9202.6490000000013</v>
      </c>
    </row>
    <row r="4" spans="1:5">
      <c r="A4" s="98">
        <v>2006</v>
      </c>
      <c r="B4" s="28">
        <v>24426.084999999999</v>
      </c>
      <c r="C4" s="28">
        <v>-34081.954999999994</v>
      </c>
      <c r="D4" s="28">
        <v>-10088.650999999998</v>
      </c>
      <c r="E4" s="99">
        <v>-9655.8699999999953</v>
      </c>
    </row>
    <row r="5" spans="1:5">
      <c r="A5" s="98">
        <v>2007</v>
      </c>
      <c r="B5" s="28">
        <v>14682.163</v>
      </c>
      <c r="C5" s="28">
        <v>-18803.421000000002</v>
      </c>
      <c r="D5" s="28">
        <v>-2443.1270000000004</v>
      </c>
      <c r="E5" s="99">
        <v>-4121.2580000000016</v>
      </c>
    </row>
    <row r="6" spans="1:5">
      <c r="A6" s="98">
        <v>2008</v>
      </c>
      <c r="B6" s="28">
        <v>10414.925999999999</v>
      </c>
      <c r="C6" s="28">
        <v>1043.1679999999997</v>
      </c>
      <c r="D6" s="28">
        <v>-2712.6220000000012</v>
      </c>
      <c r="E6" s="99">
        <v>11458.093999999999</v>
      </c>
    </row>
    <row r="7" spans="1:5">
      <c r="A7" s="98">
        <v>2009</v>
      </c>
      <c r="B7" s="28">
        <v>12181.656000000001</v>
      </c>
      <c r="C7" s="28">
        <v>-5128.6129999999976</v>
      </c>
      <c r="D7" s="28">
        <v>-9588.1969999999983</v>
      </c>
      <c r="E7" s="99">
        <v>7053.0430000000033</v>
      </c>
    </row>
    <row r="8" spans="1:5">
      <c r="A8" s="98">
        <v>2010</v>
      </c>
      <c r="B8" s="28">
        <v>20041.010999999999</v>
      </c>
      <c r="C8" s="28">
        <v>-16465.565999999999</v>
      </c>
      <c r="D8" s="28">
        <v>-8336.9989999999998</v>
      </c>
      <c r="E8" s="99">
        <v>3575.4449999999997</v>
      </c>
    </row>
    <row r="9" spans="1:5">
      <c r="A9" s="98">
        <v>2011</v>
      </c>
      <c r="B9" s="28">
        <v>5884.6809999999996</v>
      </c>
      <c r="C9" s="28">
        <v>-11529.952000000001</v>
      </c>
      <c r="D9" s="28">
        <v>-10179.616000000002</v>
      </c>
      <c r="E9" s="99">
        <v>-5645.2710000000015</v>
      </c>
    </row>
    <row r="10" spans="1:5">
      <c r="A10" s="98">
        <v>2012</v>
      </c>
      <c r="B10" s="28">
        <v>2350.5279999999998</v>
      </c>
      <c r="C10" s="28">
        <v>-7064.4919999999993</v>
      </c>
      <c r="D10" s="28">
        <v>-4534.2340000000004</v>
      </c>
      <c r="E10" s="99">
        <v>-4713.9639999999999</v>
      </c>
    </row>
    <row r="11" spans="1:5">
      <c r="A11" s="98">
        <v>2013</v>
      </c>
      <c r="B11" s="28">
        <v>12381.263000000001</v>
      </c>
      <c r="C11" s="28">
        <v>-16779.967999999997</v>
      </c>
      <c r="D11" s="28">
        <v>-8755.7459999999974</v>
      </c>
      <c r="E11" s="99">
        <v>-4398.7049999999963</v>
      </c>
    </row>
    <row r="12" spans="1:5">
      <c r="A12" s="98">
        <v>2014</v>
      </c>
      <c r="B12" s="28">
        <v>9966.7469999999994</v>
      </c>
      <c r="C12" s="28">
        <v>-19199.210999999999</v>
      </c>
      <c r="D12" s="28">
        <v>-16628.001</v>
      </c>
      <c r="E12" s="99">
        <v>-9232.4639999999999</v>
      </c>
    </row>
    <row r="13" spans="1:5">
      <c r="A13" s="98">
        <v>2015</v>
      </c>
      <c r="B13" s="28">
        <v>8755.8410000000003</v>
      </c>
      <c r="C13" s="28">
        <v>-16350.082</v>
      </c>
      <c r="D13" s="28">
        <v>-14923.821</v>
      </c>
      <c r="E13" s="99">
        <v>-7594.241</v>
      </c>
    </row>
    <row r="14" spans="1:5">
      <c r="A14" s="98">
        <v>2016</v>
      </c>
      <c r="B14" s="28">
        <v>17867.194</v>
      </c>
      <c r="C14" s="28">
        <v>-17555.186000000002</v>
      </c>
      <c r="D14" s="28">
        <v>-8216.9210000000021</v>
      </c>
      <c r="E14" s="99">
        <v>312.00799999999799</v>
      </c>
    </row>
    <row r="15" spans="1:5">
      <c r="A15" s="72">
        <v>2017</v>
      </c>
      <c r="B15" s="100">
        <v>18577</v>
      </c>
      <c r="C15" s="100">
        <v>-16231</v>
      </c>
      <c r="D15" s="100">
        <v>-5734</v>
      </c>
      <c r="E15" s="101">
        <f>-5734+8080</f>
        <v>2346</v>
      </c>
    </row>
  </sheetData>
  <pageMargins left="0.7" right="0.7" top="0.75" bottom="0.75" header="0.3" footer="0.3"/>
  <tableParts count="1">
    <tablePart r:id="rId1"/>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5" zoomScaleNormal="115" workbookViewId="0">
      <selection activeCell="O35" sqref="O35"/>
    </sheetView>
  </sheetViews>
  <sheetFormatPr defaultRowHeight="12.75"/>
  <sheetData/>
  <pageMargins left="0.7" right="0.7" top="0.75" bottom="0.75" header="0.3" footer="0.3"/>
  <pageSetup paperSize="9" orientation="portrait" horizontalDpi="1200" verticalDpi="12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defaultRowHeight="12.75"/>
  <cols>
    <col min="1" max="1" width="12" customWidth="1"/>
    <col min="2" max="2" width="37.42578125" customWidth="1"/>
    <col min="3" max="3" width="33.85546875" customWidth="1"/>
  </cols>
  <sheetData>
    <row r="1" spans="1:3" ht="15">
      <c r="A1" s="66" t="s">
        <v>458</v>
      </c>
      <c r="B1" s="67" t="s">
        <v>422</v>
      </c>
      <c r="C1" s="68" t="s">
        <v>421</v>
      </c>
    </row>
    <row r="2" spans="1:3">
      <c r="A2" s="102">
        <v>2004</v>
      </c>
      <c r="B2" s="24">
        <v>1156</v>
      </c>
      <c r="C2" s="126">
        <v>2784</v>
      </c>
    </row>
    <row r="3" spans="1:3">
      <c r="A3" s="102">
        <v>2005</v>
      </c>
      <c r="B3" s="24">
        <v>653</v>
      </c>
      <c r="C3" s="126">
        <v>1602</v>
      </c>
    </row>
    <row r="4" spans="1:3">
      <c r="A4" s="102">
        <v>2006</v>
      </c>
      <c r="B4" s="24">
        <v>1274</v>
      </c>
      <c r="C4" s="126">
        <v>2696</v>
      </c>
    </row>
    <row r="5" spans="1:3">
      <c r="A5" s="102">
        <v>2007</v>
      </c>
      <c r="B5" s="24">
        <v>1454</v>
      </c>
      <c r="C5" s="126">
        <v>2166</v>
      </c>
    </row>
    <row r="6" spans="1:3">
      <c r="A6" s="102">
        <v>2008</v>
      </c>
      <c r="B6" s="24">
        <v>-1804</v>
      </c>
      <c r="C6" s="126">
        <v>3957</v>
      </c>
    </row>
    <row r="7" spans="1:3">
      <c r="A7" s="102">
        <v>2009</v>
      </c>
      <c r="B7" s="24">
        <v>1742</v>
      </c>
      <c r="C7" s="126">
        <v>380</v>
      </c>
    </row>
    <row r="8" spans="1:3">
      <c r="A8" s="102">
        <v>2010</v>
      </c>
      <c r="B8" s="24">
        <v>-805</v>
      </c>
      <c r="C8" s="126">
        <v>183</v>
      </c>
    </row>
    <row r="9" spans="1:3">
      <c r="A9" s="102">
        <v>2011</v>
      </c>
      <c r="B9" s="24">
        <v>663</v>
      </c>
      <c r="C9" s="126">
        <v>-1396</v>
      </c>
    </row>
    <row r="10" spans="1:3">
      <c r="A10" s="102">
        <v>2012</v>
      </c>
      <c r="B10" s="24">
        <v>413</v>
      </c>
      <c r="C10" s="126">
        <v>-123</v>
      </c>
    </row>
    <row r="11" spans="1:3">
      <c r="A11" s="102">
        <v>2013</v>
      </c>
      <c r="B11" s="24">
        <v>1577</v>
      </c>
      <c r="C11" s="126">
        <v>1135</v>
      </c>
    </row>
    <row r="12" spans="1:3">
      <c r="A12" s="102">
        <v>2014</v>
      </c>
      <c r="B12" s="24">
        <v>1197</v>
      </c>
      <c r="C12" s="126">
        <v>2403</v>
      </c>
    </row>
    <row r="13" spans="1:3">
      <c r="A13" s="102">
        <v>2015</v>
      </c>
      <c r="B13" s="24">
        <v>1686</v>
      </c>
      <c r="C13" s="126">
        <v>2835</v>
      </c>
    </row>
    <row r="14" spans="1:3">
      <c r="A14" s="102">
        <v>2016</v>
      </c>
      <c r="B14" s="24">
        <v>-409</v>
      </c>
      <c r="C14" s="126">
        <v>3966</v>
      </c>
    </row>
    <row r="15" spans="1:3">
      <c r="A15" s="103">
        <v>2017</v>
      </c>
      <c r="B15" s="104">
        <v>1539</v>
      </c>
      <c r="C15" s="115">
        <v>-155</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workbookViewId="0">
      <selection sqref="A1:D15"/>
    </sheetView>
  </sheetViews>
  <sheetFormatPr defaultRowHeight="12.75"/>
  <cols>
    <col min="1" max="1" width="12.5703125" style="5" customWidth="1"/>
    <col min="2" max="2" width="39" customWidth="1"/>
    <col min="3" max="3" width="35.85546875" style="4" customWidth="1"/>
    <col min="4" max="4" width="64.85546875" customWidth="1"/>
    <col min="5" max="5" width="9.7109375" customWidth="1"/>
    <col min="6" max="6" width="11.140625" bestFit="1" customWidth="1"/>
    <col min="7" max="7" width="18.28515625" bestFit="1" customWidth="1"/>
    <col min="8" max="22" width="9.7109375" customWidth="1"/>
  </cols>
  <sheetData>
    <row r="1" spans="1:22" ht="15">
      <c r="A1" s="66" t="s">
        <v>454</v>
      </c>
      <c r="B1" s="67" t="s">
        <v>365</v>
      </c>
      <c r="C1" s="67" t="s">
        <v>377</v>
      </c>
      <c r="D1" s="67" t="s">
        <v>415</v>
      </c>
      <c r="E1" s="2"/>
      <c r="F1" s="2"/>
      <c r="G1" s="2"/>
      <c r="H1" s="2"/>
      <c r="I1" s="2"/>
      <c r="J1" s="2"/>
      <c r="K1" s="2"/>
      <c r="L1" s="2"/>
      <c r="M1" s="2"/>
      <c r="N1" s="2"/>
      <c r="O1" s="2"/>
      <c r="P1" s="2"/>
      <c r="Q1" s="2"/>
      <c r="R1" s="2"/>
      <c r="S1" s="2"/>
      <c r="T1" s="2"/>
      <c r="U1" s="2"/>
      <c r="V1" s="2"/>
    </row>
    <row r="2" spans="1:22" ht="15">
      <c r="A2" s="64">
        <v>2004</v>
      </c>
      <c r="B2" s="3">
        <v>462.75299999999999</v>
      </c>
      <c r="C2" s="3">
        <v>28.11</v>
      </c>
      <c r="D2" s="3"/>
      <c r="G2" s="3"/>
      <c r="H2" s="3"/>
      <c r="I2" s="3"/>
      <c r="J2" s="3"/>
      <c r="K2" s="3"/>
      <c r="L2" s="3"/>
      <c r="M2" s="3"/>
      <c r="N2" s="3"/>
      <c r="O2" s="3"/>
      <c r="P2" s="3"/>
      <c r="Q2" s="3"/>
      <c r="R2" s="3"/>
      <c r="S2" s="3"/>
      <c r="T2" s="3"/>
      <c r="U2" s="3"/>
      <c r="V2" s="3"/>
    </row>
    <row r="3" spans="1:22" ht="15">
      <c r="A3" s="64">
        <v>2005</v>
      </c>
      <c r="B3" s="3">
        <v>608.95899999999995</v>
      </c>
      <c r="C3" s="3">
        <v>45.345999999999997</v>
      </c>
      <c r="D3" s="3"/>
      <c r="G3" s="3"/>
      <c r="H3" s="3"/>
      <c r="I3" s="3"/>
      <c r="J3" s="3"/>
      <c r="K3" s="3"/>
      <c r="L3" s="3"/>
      <c r="M3" s="3"/>
      <c r="N3" s="3"/>
      <c r="O3" s="3"/>
      <c r="P3" s="3"/>
      <c r="Q3" s="3"/>
      <c r="R3" s="3"/>
      <c r="S3" s="3"/>
      <c r="T3" s="3"/>
      <c r="U3" s="3"/>
      <c r="V3" s="3"/>
    </row>
    <row r="4" spans="1:22" ht="15">
      <c r="A4" s="64">
        <v>2006</v>
      </c>
      <c r="B4" s="3">
        <v>1475.1610000000001</v>
      </c>
      <c r="C4" s="3">
        <v>161.143</v>
      </c>
      <c r="D4" s="3"/>
      <c r="G4" s="3"/>
      <c r="H4" s="3"/>
      <c r="I4" s="3"/>
      <c r="J4" s="3"/>
      <c r="K4" s="3"/>
      <c r="L4" s="3"/>
      <c r="M4" s="3"/>
      <c r="N4" s="3"/>
      <c r="O4" s="3"/>
      <c r="P4" s="3"/>
      <c r="Q4" s="3"/>
      <c r="R4" s="3"/>
      <c r="S4" s="3"/>
      <c r="T4" s="3"/>
      <c r="U4" s="3"/>
      <c r="V4" s="3"/>
    </row>
    <row r="5" spans="1:22" ht="15">
      <c r="A5" s="64">
        <v>2007</v>
      </c>
      <c r="B5" s="8">
        <v>1733.35</v>
      </c>
      <c r="C5" s="8">
        <v>639.67499999999995</v>
      </c>
      <c r="D5" s="32">
        <v>6727.1699999999983</v>
      </c>
    </row>
    <row r="6" spans="1:22" ht="15">
      <c r="A6" s="64">
        <v>2008</v>
      </c>
      <c r="B6" s="8">
        <v>-7686.3940000000002</v>
      </c>
      <c r="C6" s="8">
        <v>-3811.8530000000001</v>
      </c>
      <c r="D6" s="32">
        <v>-8690.114999999998</v>
      </c>
    </row>
    <row r="7" spans="1:22" ht="15">
      <c r="A7" s="64">
        <v>2009</v>
      </c>
      <c r="B7" s="8">
        <v>5821.9070000000002</v>
      </c>
      <c r="C7" s="8">
        <v>2395.5079999999998</v>
      </c>
      <c r="D7" s="32">
        <v>16024.370000000003</v>
      </c>
    </row>
    <row r="8" spans="1:22" ht="15">
      <c r="A8" s="64">
        <v>2010</v>
      </c>
      <c r="B8" s="8">
        <v>3040.6590000000001</v>
      </c>
      <c r="C8" s="8">
        <v>2354.1779999999999</v>
      </c>
      <c r="D8" s="32">
        <v>12822.115999999995</v>
      </c>
    </row>
    <row r="9" spans="1:22" ht="15">
      <c r="A9" s="64">
        <v>2011</v>
      </c>
      <c r="B9" s="8">
        <v>-3946.875</v>
      </c>
      <c r="C9" s="8">
        <v>159.73099999999999</v>
      </c>
      <c r="D9" s="32">
        <v>125.13900000000285</v>
      </c>
    </row>
    <row r="10" spans="1:22" ht="15">
      <c r="A10" s="64">
        <v>2012</v>
      </c>
      <c r="B10" s="8">
        <v>4483.5150000000003</v>
      </c>
      <c r="C10" s="8">
        <v>1976.0719999999999</v>
      </c>
      <c r="D10" s="32">
        <v>13761.21</v>
      </c>
    </row>
    <row r="11" spans="1:22" ht="15">
      <c r="A11" s="64">
        <v>2013</v>
      </c>
      <c r="B11" s="8">
        <v>8515.9879999999994</v>
      </c>
      <c r="C11" s="8">
        <v>380.62099999999998</v>
      </c>
      <c r="D11" s="32">
        <v>19393.191000000006</v>
      </c>
    </row>
    <row r="12" spans="1:22" ht="15">
      <c r="A12" s="64">
        <v>2014</v>
      </c>
      <c r="B12" s="8">
        <v>1259.7360000000001</v>
      </c>
      <c r="C12" s="8">
        <v>-314.39100000000002</v>
      </c>
      <c r="D12" s="32">
        <v>10653.589999999997</v>
      </c>
    </row>
    <row r="13" spans="1:22" ht="15">
      <c r="A13" s="64">
        <v>2015</v>
      </c>
      <c r="B13" s="8">
        <v>-1542.7739999999999</v>
      </c>
      <c r="C13" s="8">
        <v>-194.947</v>
      </c>
      <c r="D13" s="32">
        <v>7928.6389999999956</v>
      </c>
    </row>
    <row r="14" spans="1:22" ht="15">
      <c r="A14" s="64">
        <v>2016</v>
      </c>
      <c r="B14" s="8">
        <v>2210.7159999999999</v>
      </c>
      <c r="C14" s="8">
        <v>1623.848</v>
      </c>
      <c r="D14" s="32">
        <v>5126.6389999999956</v>
      </c>
    </row>
    <row r="15" spans="1:22" ht="15">
      <c r="A15" s="64">
        <v>2017</v>
      </c>
      <c r="B15" s="8">
        <v>12730.255000000001</v>
      </c>
      <c r="C15" s="8">
        <v>2159</v>
      </c>
      <c r="D15" s="32">
        <v>23541.448999999993</v>
      </c>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5" zoomScaleNormal="115" workbookViewId="0">
      <selection activeCell="H21" sqref="H20:H21"/>
    </sheetView>
  </sheetViews>
  <sheetFormatPr defaultRowHeight="12.75"/>
  <sheetData/>
  <pageMargins left="0.7" right="0.7" top="0.75" bottom="0.75" header="0.3" footer="0.3"/>
  <pageSetup paperSize="9" orientation="portrait" horizontalDpi="1200" verticalDpi="12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defaultRowHeight="12.75"/>
  <cols>
    <col min="1" max="1" width="12" customWidth="1"/>
    <col min="2" max="2" width="40.5703125" customWidth="1"/>
    <col min="3" max="3" width="50" customWidth="1"/>
  </cols>
  <sheetData>
    <row r="1" spans="1:4" ht="15">
      <c r="A1" s="107" t="s">
        <v>458</v>
      </c>
      <c r="B1" s="29" t="s">
        <v>423</v>
      </c>
      <c r="C1" s="31" t="s">
        <v>424</v>
      </c>
    </row>
    <row r="2" spans="1:4">
      <c r="A2" s="105">
        <v>2004</v>
      </c>
      <c r="B2" s="26">
        <v>1438.8339999999998</v>
      </c>
      <c r="C2" s="106">
        <v>37.918999999999997</v>
      </c>
      <c r="D2" s="27"/>
    </row>
    <row r="3" spans="1:4">
      <c r="A3" s="105">
        <v>2005</v>
      </c>
      <c r="B3" s="26">
        <v>230.20300000000003</v>
      </c>
      <c r="C3" s="106">
        <v>475.50799999999998</v>
      </c>
    </row>
    <row r="4" spans="1:4">
      <c r="A4" s="105">
        <v>2006</v>
      </c>
      <c r="B4" s="26">
        <v>175.42100000000028</v>
      </c>
      <c r="C4" s="106">
        <v>2180.895</v>
      </c>
    </row>
    <row r="5" spans="1:4">
      <c r="A5" s="105">
        <v>2007</v>
      </c>
      <c r="B5" s="26">
        <v>-955.9939999999998</v>
      </c>
      <c r="C5" s="106">
        <v>-515.93600000000004</v>
      </c>
    </row>
    <row r="6" spans="1:4">
      <c r="A6" s="105">
        <v>2008</v>
      </c>
      <c r="B6" s="26">
        <v>-673.45399999999972</v>
      </c>
      <c r="C6" s="106">
        <v>-1497.703</v>
      </c>
    </row>
    <row r="7" spans="1:4">
      <c r="A7" s="105">
        <v>2009</v>
      </c>
      <c r="B7" s="26">
        <v>-43.076999999999998</v>
      </c>
      <c r="C7" s="106">
        <v>1692.521</v>
      </c>
    </row>
    <row r="8" spans="1:4">
      <c r="A8" s="105">
        <v>2010</v>
      </c>
      <c r="B8" s="26">
        <v>210.54100000000108</v>
      </c>
      <c r="C8" s="106">
        <v>9796.11</v>
      </c>
    </row>
    <row r="9" spans="1:4">
      <c r="A9" s="105">
        <v>2011</v>
      </c>
      <c r="B9" s="26">
        <v>-187.00800000000072</v>
      </c>
      <c r="C9" s="106">
        <v>-3071.8539999999998</v>
      </c>
    </row>
    <row r="10" spans="1:4">
      <c r="A10" s="105">
        <v>2012</v>
      </c>
      <c r="B10" s="26">
        <v>-51.075999999999567</v>
      </c>
      <c r="C10" s="106">
        <v>-3859.26</v>
      </c>
    </row>
    <row r="11" spans="1:4">
      <c r="A11" s="105">
        <v>2013</v>
      </c>
      <c r="B11" s="26">
        <v>711.98800000000006</v>
      </c>
      <c r="C11" s="106">
        <v>-2375.8980000000001</v>
      </c>
    </row>
    <row r="12" spans="1:4">
      <c r="A12" s="105">
        <v>2014</v>
      </c>
      <c r="B12" s="26">
        <v>-455.471</v>
      </c>
      <c r="C12" s="106">
        <v>3544.518</v>
      </c>
    </row>
    <row r="13" spans="1:4">
      <c r="A13" s="105">
        <v>2015</v>
      </c>
      <c r="B13" s="26">
        <v>-892.06999999999982</v>
      </c>
      <c r="C13" s="106">
        <v>-649.11</v>
      </c>
    </row>
    <row r="14" spans="1:4">
      <c r="A14" s="105">
        <v>2016</v>
      </c>
      <c r="B14" s="26">
        <v>374.94299999999998</v>
      </c>
      <c r="C14" s="106">
        <v>-68.05</v>
      </c>
    </row>
    <row r="15" spans="1:4">
      <c r="A15" s="108">
        <v>2017</v>
      </c>
      <c r="B15" s="109">
        <v>1239</v>
      </c>
      <c r="C15" s="110">
        <v>1188</v>
      </c>
    </row>
  </sheetData>
  <pageMargins left="0.7" right="0.7" top="0.75" bottom="0.75" header="0.3" footer="0.3"/>
  <tableParts count="1">
    <tablePart r:id="rId1"/>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5" zoomScaleNormal="115" workbookViewId="0">
      <selection activeCell="G12" sqref="G12"/>
    </sheetView>
  </sheetViews>
  <sheetFormatPr defaultRowHeight="12.75"/>
  <sheetData/>
  <pageMargins left="0.7" right="0.7" top="0.75" bottom="0.75" header="0.3" footer="0.3"/>
  <pageSetup paperSize="9" orientation="portrait" horizontalDpi="1200" verticalDpi="12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sqref="A1:B10"/>
    </sheetView>
  </sheetViews>
  <sheetFormatPr defaultRowHeight="12.75"/>
  <cols>
    <col min="1" max="1" width="12.5703125" customWidth="1"/>
    <col min="2" max="2" width="17.85546875" customWidth="1"/>
  </cols>
  <sheetData>
    <row r="1" spans="1:2" ht="15">
      <c r="A1" s="66" t="s">
        <v>413</v>
      </c>
      <c r="B1" s="68" t="s">
        <v>414</v>
      </c>
    </row>
    <row r="2" spans="1:2">
      <c r="A2" s="98">
        <v>3</v>
      </c>
      <c r="B2" s="111">
        <v>36.88014106722347</v>
      </c>
    </row>
    <row r="3" spans="1:2">
      <c r="A3" s="98">
        <v>5</v>
      </c>
      <c r="B3" s="111">
        <v>51.21538105947905</v>
      </c>
    </row>
    <row r="4" spans="1:2">
      <c r="A4" s="98">
        <v>7</v>
      </c>
      <c r="B4" s="111">
        <v>61.413210277352817</v>
      </c>
    </row>
    <row r="5" spans="1:2">
      <c r="A5" s="98">
        <v>10</v>
      </c>
      <c r="B5" s="111">
        <v>73.646143178437157</v>
      </c>
    </row>
    <row r="6" spans="1:2">
      <c r="A6" s="98">
        <v>14</v>
      </c>
      <c r="B6" s="111">
        <v>80.164550632256649</v>
      </c>
    </row>
    <row r="7" spans="1:2">
      <c r="A7" s="98">
        <v>20</v>
      </c>
      <c r="B7" s="111">
        <v>85.065912237404433</v>
      </c>
    </row>
    <row r="8" spans="1:2">
      <c r="A8" s="98">
        <v>30</v>
      </c>
      <c r="B8" s="111">
        <v>90.547844579024968</v>
      </c>
    </row>
    <row r="9" spans="1:2">
      <c r="A9" s="98">
        <v>45</v>
      </c>
      <c r="B9" s="111">
        <v>94.714336006095451</v>
      </c>
    </row>
    <row r="10" spans="1:2">
      <c r="A10" s="72">
        <v>431</v>
      </c>
      <c r="B10" s="112">
        <v>99.999999999999972</v>
      </c>
    </row>
  </sheetData>
  <pageMargins left="0.7" right="0.7" top="0.75" bottom="0.75" header="0.3" footer="0.3"/>
  <tableParts count="1">
    <tablePart r:id="rId1"/>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U10:U11"/>
  <sheetViews>
    <sheetView zoomScale="120" zoomScaleNormal="120" workbookViewId="0">
      <selection activeCell="H19" sqref="H19"/>
    </sheetView>
  </sheetViews>
  <sheetFormatPr defaultRowHeight="12.75"/>
  <sheetData>
    <row r="10" spans="21:21" ht="15">
      <c r="U10" s="16"/>
    </row>
    <row r="11" spans="21:21">
      <c r="U11" s="17"/>
    </row>
  </sheetData>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activeCell="V40" sqref="V40"/>
    </sheetView>
  </sheetViews>
  <sheetFormatPr defaultRowHeight="12.75"/>
  <cols>
    <col min="1" max="1" width="15.28515625" bestFit="1" customWidth="1"/>
    <col min="2" max="2" width="17.85546875" customWidth="1"/>
    <col min="3" max="12" width="10.28515625" bestFit="1" customWidth="1"/>
  </cols>
  <sheetData>
    <row r="1" spans="1:12" ht="15">
      <c r="A1" s="66" t="s">
        <v>413</v>
      </c>
      <c r="B1" s="68" t="s">
        <v>414</v>
      </c>
      <c r="C1" s="8"/>
      <c r="D1" s="8"/>
      <c r="E1" s="8"/>
      <c r="F1" s="8"/>
      <c r="G1" s="8"/>
      <c r="H1" s="8"/>
      <c r="I1" s="8"/>
      <c r="J1" s="8"/>
      <c r="K1" s="8"/>
      <c r="L1" s="8"/>
    </row>
    <row r="2" spans="1:12">
      <c r="A2" s="98">
        <v>3</v>
      </c>
      <c r="B2" s="113">
        <v>32.60057945697212</v>
      </c>
    </row>
    <row r="3" spans="1:12">
      <c r="A3" s="98">
        <v>5</v>
      </c>
      <c r="B3" s="113">
        <v>40.475974904400246</v>
      </c>
    </row>
    <row r="4" spans="1:12">
      <c r="A4" s="98">
        <v>10</v>
      </c>
      <c r="B4" s="113">
        <v>52.897817449750207</v>
      </c>
    </row>
    <row r="5" spans="1:12">
      <c r="A5" s="98">
        <v>15</v>
      </c>
      <c r="B5" s="113">
        <v>59.992437234371167</v>
      </c>
    </row>
    <row r="6" spans="1:12">
      <c r="A6" s="98">
        <v>25</v>
      </c>
      <c r="B6" s="113">
        <v>69.270672447034002</v>
      </c>
    </row>
    <row r="7" spans="1:12">
      <c r="A7" s="98">
        <v>45</v>
      </c>
      <c r="B7" s="113">
        <v>80.412969610464316</v>
      </c>
    </row>
    <row r="8" spans="1:12">
      <c r="A8" s="98">
        <v>80</v>
      </c>
      <c r="B8" s="113">
        <v>90.400879837240765</v>
      </c>
    </row>
    <row r="9" spans="1:12">
      <c r="A9" s="72">
        <v>374</v>
      </c>
      <c r="B9" s="114">
        <v>100</v>
      </c>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rightToLeft="1" workbookViewId="0">
      <selection activeCell="D40" sqref="D39:D40"/>
    </sheetView>
  </sheetViews>
  <sheetFormatPr defaultRowHeight="12.75"/>
  <cols>
    <col min="1" max="1" width="1.140625" customWidth="1"/>
    <col min="2" max="2" width="21.140625" bestFit="1" customWidth="1"/>
    <col min="3" max="3" width="31" bestFit="1" customWidth="1"/>
    <col min="4" max="4" width="21.28515625" style="54" customWidth="1"/>
    <col min="5" max="5" width="9.85546875" style="54" customWidth="1"/>
    <col min="6" max="6" width="16.140625" style="54" customWidth="1"/>
    <col min="7" max="7" width="25.85546875" style="54" customWidth="1"/>
    <col min="8" max="8" width="21.28515625" style="54" customWidth="1"/>
  </cols>
  <sheetData>
    <row r="1" spans="2:8" ht="3.75" customHeight="1"/>
    <row r="2" spans="2:8" s="117" customFormat="1" ht="24" customHeight="1">
      <c r="B2" s="118" t="s">
        <v>388</v>
      </c>
      <c r="C2" s="119" t="s">
        <v>454</v>
      </c>
      <c r="D2" s="120" t="s">
        <v>425</v>
      </c>
      <c r="E2" s="120" t="s">
        <v>394</v>
      </c>
      <c r="F2" s="121" t="s">
        <v>426</v>
      </c>
      <c r="G2" s="121" t="s">
        <v>427</v>
      </c>
      <c r="H2" s="120" t="s">
        <v>452</v>
      </c>
    </row>
    <row r="3" spans="2:8" ht="12.75" customHeight="1">
      <c r="B3" s="48" t="s">
        <v>428</v>
      </c>
      <c r="C3" s="49"/>
      <c r="D3" s="55">
        <v>378.73803600000002</v>
      </c>
      <c r="E3" s="55">
        <v>24.310641</v>
      </c>
      <c r="F3" s="55">
        <v>18.925445</v>
      </c>
      <c r="G3" s="55">
        <v>10.526581</v>
      </c>
      <c r="H3" s="55">
        <v>432.50065300000006</v>
      </c>
    </row>
    <row r="4" spans="2:8" ht="12.75" customHeight="1">
      <c r="B4" s="37" t="s">
        <v>429</v>
      </c>
      <c r="C4" s="38" t="s">
        <v>430</v>
      </c>
      <c r="D4" s="56">
        <v>221.47935799999999</v>
      </c>
      <c r="E4" s="56">
        <v>18.716916999999999</v>
      </c>
      <c r="F4" s="56">
        <v>4.2961270000000003</v>
      </c>
      <c r="G4" s="56">
        <v>6.4436359999999997</v>
      </c>
      <c r="H4" s="56">
        <v>250.93423800000002</v>
      </c>
    </row>
    <row r="5" spans="2:8" ht="15" customHeight="1">
      <c r="B5" s="44" t="s">
        <v>431</v>
      </c>
      <c r="C5" s="45"/>
      <c r="D5" s="57">
        <v>98.112114000000005</v>
      </c>
      <c r="E5" s="57">
        <v>6.2755520000000002</v>
      </c>
      <c r="F5" s="57">
        <v>0.36084000000000005</v>
      </c>
      <c r="G5" s="57">
        <v>-0.97976399999999986</v>
      </c>
      <c r="H5" s="57">
        <v>103.76948300000001</v>
      </c>
    </row>
    <row r="6" spans="2:8" ht="12.75" customHeight="1">
      <c r="B6" s="35" t="s">
        <v>429</v>
      </c>
      <c r="C6" s="39" t="s">
        <v>432</v>
      </c>
      <c r="D6" s="58">
        <v>85.076948999999999</v>
      </c>
      <c r="E6" s="58">
        <v>4.5825579999999997</v>
      </c>
      <c r="F6" s="58">
        <v>0.36084000000000005</v>
      </c>
      <c r="G6" s="58">
        <v>-0.97984400000000005</v>
      </c>
      <c r="H6" s="58">
        <v>89.041243000000009</v>
      </c>
    </row>
    <row r="7" spans="2:8" ht="12.75" customHeight="1">
      <c r="B7" s="42"/>
      <c r="C7" s="40" t="s">
        <v>433</v>
      </c>
      <c r="D7" s="59">
        <v>13.035165000000001</v>
      </c>
      <c r="E7" s="59">
        <v>1.6929940000000001</v>
      </c>
      <c r="F7" s="59">
        <v>0</v>
      </c>
      <c r="G7" s="59">
        <v>8.0000000000000007E-5</v>
      </c>
      <c r="H7" s="59">
        <v>14.72824</v>
      </c>
    </row>
    <row r="8" spans="2:8" ht="12.75" customHeight="1">
      <c r="B8" s="46" t="s">
        <v>434</v>
      </c>
      <c r="C8" s="45"/>
      <c r="D8" s="57">
        <v>119.22793799999999</v>
      </c>
      <c r="E8" s="57">
        <v>4.6979189999999997</v>
      </c>
      <c r="F8" s="57">
        <v>14.889946999999999</v>
      </c>
      <c r="G8" s="57">
        <v>3.9529870000000003</v>
      </c>
      <c r="H8" s="57">
        <v>142.76998500000002</v>
      </c>
    </row>
    <row r="9" spans="2:8" ht="12.75" customHeight="1">
      <c r="B9" s="35" t="s">
        <v>429</v>
      </c>
      <c r="C9" s="39" t="s">
        <v>435</v>
      </c>
      <c r="D9" s="58">
        <v>61.824331000000001</v>
      </c>
      <c r="E9" s="58">
        <v>0.12950599999999987</v>
      </c>
      <c r="F9" s="58">
        <v>12.730541000000001</v>
      </c>
      <c r="G9" s="58">
        <v>3.4928569999999999</v>
      </c>
      <c r="H9" s="58">
        <v>78.178235999999998</v>
      </c>
    </row>
    <row r="10" spans="2:8" ht="15.75" customHeight="1">
      <c r="B10" s="42"/>
      <c r="C10" s="40" t="s">
        <v>436</v>
      </c>
      <c r="D10" s="59">
        <v>57.403606999999994</v>
      </c>
      <c r="E10" s="59">
        <v>4.5684129999999996</v>
      </c>
      <c r="F10" s="59">
        <v>2.1594060000000002</v>
      </c>
      <c r="G10" s="59">
        <v>0.46013000000000009</v>
      </c>
      <c r="H10" s="59">
        <v>64.591749000000007</v>
      </c>
    </row>
    <row r="11" spans="2:8" ht="15">
      <c r="B11" s="44" t="s">
        <v>437</v>
      </c>
      <c r="C11" s="45"/>
      <c r="D11" s="57">
        <v>63.516393000000001</v>
      </c>
      <c r="E11" s="57">
        <v>6.6113849999999994</v>
      </c>
      <c r="F11" s="57">
        <v>2.1526109999999998</v>
      </c>
      <c r="G11" s="57">
        <v>1.173867</v>
      </c>
      <c r="H11" s="57">
        <v>73.452267000000006</v>
      </c>
    </row>
    <row r="12" spans="2:8" ht="15">
      <c r="B12" s="35" t="s">
        <v>429</v>
      </c>
      <c r="C12" s="36" t="s">
        <v>438</v>
      </c>
      <c r="D12" s="58">
        <v>19.695571999999999</v>
      </c>
      <c r="E12" s="58">
        <v>-4.0976480000000004</v>
      </c>
      <c r="F12" s="58">
        <v>0.28259000000000001</v>
      </c>
      <c r="G12" s="58">
        <v>0.302041</v>
      </c>
      <c r="H12" s="58">
        <v>16.182563999999999</v>
      </c>
    </row>
    <row r="13" spans="2:8" ht="15">
      <c r="B13" s="39"/>
      <c r="C13" s="36" t="s">
        <v>382</v>
      </c>
      <c r="D13" s="58">
        <v>11.300243</v>
      </c>
      <c r="E13" s="58">
        <v>5.2089650000000001</v>
      </c>
      <c r="F13" s="58">
        <v>0.33208399999999999</v>
      </c>
      <c r="G13" s="58">
        <v>0.29390300000000003</v>
      </c>
      <c r="H13" s="58">
        <v>17.135192</v>
      </c>
    </row>
    <row r="14" spans="2:8" ht="15">
      <c r="B14" s="39"/>
      <c r="C14" s="41" t="s">
        <v>439</v>
      </c>
      <c r="D14" s="60">
        <v>21.597999999999999</v>
      </c>
      <c r="E14" s="60">
        <v>3.2639999999999998</v>
      </c>
      <c r="F14" s="60">
        <v>0</v>
      </c>
      <c r="G14" s="60">
        <v>0.42499999999999999</v>
      </c>
      <c r="H14" s="60">
        <v>25.285</v>
      </c>
    </row>
    <row r="15" spans="2:8" ht="15">
      <c r="B15" s="42"/>
      <c r="C15" s="42" t="s">
        <v>440</v>
      </c>
      <c r="D15" s="59">
        <v>10.922578</v>
      </c>
      <c r="E15" s="59">
        <v>2.2360680000000004</v>
      </c>
      <c r="F15" s="59">
        <v>1.5379369999999999</v>
      </c>
      <c r="G15" s="59">
        <v>0.152923</v>
      </c>
      <c r="H15" s="59">
        <v>14.849511000000001</v>
      </c>
    </row>
    <row r="16" spans="2:8" ht="15">
      <c r="B16" s="43" t="s">
        <v>369</v>
      </c>
      <c r="C16" s="43"/>
      <c r="D16" s="61">
        <v>98.446770999999998</v>
      </c>
      <c r="E16" s="61">
        <v>8.0801929999999995</v>
      </c>
      <c r="F16" s="61">
        <v>1.5220469999999999</v>
      </c>
      <c r="G16" s="61">
        <v>4.9624819999999996</v>
      </c>
      <c r="H16" s="61">
        <v>113.011493</v>
      </c>
    </row>
    <row r="17" spans="1:8" ht="15">
      <c r="B17" s="43" t="s">
        <v>441</v>
      </c>
      <c r="C17" s="43"/>
      <c r="D17" s="61">
        <v>-0.5651799999999999</v>
      </c>
      <c r="E17" s="61">
        <v>-1.3544079999999998</v>
      </c>
      <c r="F17" s="61">
        <v>0</v>
      </c>
      <c r="G17" s="61">
        <v>1.417009</v>
      </c>
      <c r="H17" s="61">
        <v>-0.50257499999999999</v>
      </c>
    </row>
    <row r="18" spans="1:8" ht="15">
      <c r="B18" s="48" t="s">
        <v>442</v>
      </c>
      <c r="C18" s="48"/>
      <c r="D18" s="55">
        <v>269.77619799999997</v>
      </c>
      <c r="E18" s="55">
        <v>18.576528999999997</v>
      </c>
      <c r="F18" s="55">
        <v>-2.1269999999999998</v>
      </c>
      <c r="G18" s="55">
        <v>3.9503179999999998</v>
      </c>
      <c r="H18" s="55">
        <v>290.177167</v>
      </c>
    </row>
    <row r="19" spans="1:8" ht="15">
      <c r="B19" s="37" t="s">
        <v>429</v>
      </c>
      <c r="C19" s="116" t="s">
        <v>443</v>
      </c>
      <c r="D19" s="56">
        <v>87.733198000000002</v>
      </c>
      <c r="E19" s="56">
        <v>-1.0204690000000001</v>
      </c>
      <c r="F19" s="56">
        <v>0</v>
      </c>
      <c r="G19" s="56">
        <v>2.5003160000000002</v>
      </c>
      <c r="H19" s="56">
        <v>89.213166999999999</v>
      </c>
    </row>
    <row r="20" spans="1:8" ht="15">
      <c r="B20" s="44" t="s">
        <v>444</v>
      </c>
      <c r="C20" s="45"/>
      <c r="D20" s="57">
        <v>107.294071</v>
      </c>
      <c r="E20" s="57">
        <v>18.954771999999998</v>
      </c>
      <c r="F20" s="57">
        <v>2.78</v>
      </c>
      <c r="G20" s="57">
        <v>-0.20999800000000005</v>
      </c>
      <c r="H20" s="57">
        <v>128.818096</v>
      </c>
    </row>
    <row r="21" spans="1:8" ht="15">
      <c r="B21" s="35" t="s">
        <v>429</v>
      </c>
      <c r="C21" s="39" t="s">
        <v>432</v>
      </c>
      <c r="D21" s="58">
        <v>99.117999999999995</v>
      </c>
      <c r="E21" s="58">
        <v>18.212997999999999</v>
      </c>
      <c r="F21" s="58">
        <v>2.78</v>
      </c>
      <c r="G21" s="58">
        <v>-0.23699800000000004</v>
      </c>
      <c r="H21" s="58">
        <v>119.873</v>
      </c>
    </row>
    <row r="22" spans="1:8" ht="15">
      <c r="A22" s="51"/>
      <c r="B22" s="42"/>
      <c r="C22" s="40" t="s">
        <v>433</v>
      </c>
      <c r="D22" s="59">
        <v>8.1760710000000003</v>
      </c>
      <c r="E22" s="59">
        <v>0.74177400000000016</v>
      </c>
      <c r="F22" s="59">
        <v>0</v>
      </c>
      <c r="G22" s="59">
        <v>2.7E-2</v>
      </c>
      <c r="H22" s="59">
        <v>8.9450959999999995</v>
      </c>
    </row>
    <row r="23" spans="1:8" ht="15">
      <c r="B23" s="46" t="s">
        <v>434</v>
      </c>
      <c r="C23" s="45"/>
      <c r="D23" s="57">
        <v>111.162583</v>
      </c>
      <c r="E23" s="57">
        <v>3.0105500000000003</v>
      </c>
      <c r="F23" s="57">
        <v>-4.907</v>
      </c>
      <c r="G23" s="57">
        <v>2.9453609999999997</v>
      </c>
      <c r="H23" s="57">
        <v>112.210368</v>
      </c>
    </row>
    <row r="24" spans="1:8" ht="15">
      <c r="B24" s="35" t="s">
        <v>429</v>
      </c>
      <c r="C24" s="39" t="s">
        <v>435</v>
      </c>
      <c r="D24" s="58">
        <v>82.924999999999997</v>
      </c>
      <c r="E24" s="58">
        <v>1.3839999999999999</v>
      </c>
      <c r="F24" s="58">
        <v>-4.907</v>
      </c>
      <c r="G24" s="58">
        <v>1.6870000000000001</v>
      </c>
      <c r="H24" s="58">
        <v>81.090999999999994</v>
      </c>
    </row>
    <row r="25" spans="1:8" ht="13.5" customHeight="1">
      <c r="B25" s="42"/>
      <c r="C25" s="40" t="s">
        <v>436</v>
      </c>
      <c r="D25" s="59">
        <v>28.237583000000001</v>
      </c>
      <c r="E25" s="59">
        <v>1.6265500000000004</v>
      </c>
      <c r="F25" s="59">
        <v>0</v>
      </c>
      <c r="G25" s="59">
        <v>1.2583609999999998</v>
      </c>
      <c r="H25" s="59">
        <v>31.119367999999998</v>
      </c>
    </row>
    <row r="26" spans="1:8" ht="13.5" customHeight="1">
      <c r="B26" s="44" t="s">
        <v>445</v>
      </c>
      <c r="C26" s="45"/>
      <c r="D26" s="57">
        <v>51.319543999999993</v>
      </c>
      <c r="E26" s="57">
        <v>-3.3887929999999997</v>
      </c>
      <c r="F26" s="57">
        <v>0</v>
      </c>
      <c r="G26" s="57">
        <v>1.214955</v>
      </c>
      <c r="H26" s="57">
        <v>49.148703000000005</v>
      </c>
    </row>
    <row r="27" spans="1:8" ht="12" customHeight="1">
      <c r="B27" s="35" t="s">
        <v>429</v>
      </c>
      <c r="C27" s="36" t="s">
        <v>446</v>
      </c>
      <c r="D27" s="58">
        <v>14.489080999999999</v>
      </c>
      <c r="E27" s="58">
        <v>-1.1822509999999999</v>
      </c>
      <c r="F27" s="58">
        <v>0</v>
      </c>
      <c r="G27" s="58">
        <v>0.68837199999999998</v>
      </c>
      <c r="H27" s="58">
        <v>13.995201999999999</v>
      </c>
    </row>
    <row r="28" spans="1:8" ht="12.75" customHeight="1">
      <c r="B28" s="39"/>
      <c r="C28" s="36" t="s">
        <v>382</v>
      </c>
      <c r="D28" s="58">
        <v>19.281462999999999</v>
      </c>
      <c r="E28" s="58">
        <v>-3.1815420000000003</v>
      </c>
      <c r="F28" s="58">
        <v>0</v>
      </c>
      <c r="G28" s="58">
        <v>0.111583</v>
      </c>
      <c r="H28" s="58">
        <v>16.211501000000002</v>
      </c>
    </row>
    <row r="29" spans="1:8" ht="15">
      <c r="B29" s="42"/>
      <c r="C29" s="40" t="s">
        <v>383</v>
      </c>
      <c r="D29" s="59">
        <v>17.548999999999999</v>
      </c>
      <c r="E29" s="59">
        <v>0.97499999999999998</v>
      </c>
      <c r="F29" s="59">
        <v>0</v>
      </c>
      <c r="G29" s="59">
        <v>0.41499999999999998</v>
      </c>
      <c r="H29" s="59">
        <v>18.942</v>
      </c>
    </row>
    <row r="30" spans="1:8" ht="15">
      <c r="B30" s="52" t="s">
        <v>447</v>
      </c>
      <c r="C30" s="52"/>
      <c r="D30" s="55">
        <v>-108.96183800000004</v>
      </c>
      <c r="E30" s="55">
        <v>-5.7341120000000014</v>
      </c>
      <c r="F30" s="55">
        <v>-21.052444999999999</v>
      </c>
      <c r="G30" s="55">
        <v>-6.576263</v>
      </c>
      <c r="H30" s="55">
        <v>-142.32348600000003</v>
      </c>
    </row>
    <row r="31" spans="1:8" ht="15">
      <c r="B31" s="50" t="s">
        <v>429</v>
      </c>
      <c r="C31" s="53" t="s">
        <v>448</v>
      </c>
      <c r="D31" s="62">
        <v>-133.74615999999997</v>
      </c>
      <c r="E31" s="62">
        <v>-19.737385999999997</v>
      </c>
      <c r="F31" s="62">
        <v>-4.2961270000000003</v>
      </c>
      <c r="G31" s="62">
        <v>-3.9433199999999995</v>
      </c>
      <c r="H31" s="62">
        <v>-161.72107099999999</v>
      </c>
    </row>
    <row r="32" spans="1:8" ht="12.75" customHeight="1">
      <c r="B32" s="122" t="s">
        <v>450</v>
      </c>
      <c r="C32" s="47"/>
      <c r="D32" s="47"/>
      <c r="E32" s="47"/>
      <c r="F32" s="47"/>
      <c r="G32" s="47"/>
      <c r="H32" s="47"/>
    </row>
    <row r="33" spans="2:8" ht="15">
      <c r="B33" s="122" t="s">
        <v>449</v>
      </c>
      <c r="C33" s="47"/>
      <c r="D33" s="47"/>
      <c r="E33" s="47"/>
      <c r="F33" s="47"/>
      <c r="G33" s="47"/>
      <c r="H33" s="47"/>
    </row>
  </sheetData>
  <pageMargins left="0.7" right="0.7" top="0.75" bottom="0.75" header="0.3" footer="0.3"/>
  <pageSetup paperSize="9" orientation="portrait"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I10" sqref="I10"/>
    </sheetView>
  </sheetViews>
  <sheetFormatPr defaultRowHeight="12.75"/>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C15"/>
    </sheetView>
  </sheetViews>
  <sheetFormatPr defaultColWidth="8.85546875" defaultRowHeight="12.75"/>
  <cols>
    <col min="1" max="1" width="17.7109375" customWidth="1"/>
    <col min="2" max="2" width="11.28515625" style="4" customWidth="1"/>
    <col min="3" max="3" width="14.5703125" style="4" customWidth="1"/>
    <col min="4" max="10" width="11.28515625" style="4" customWidth="1"/>
    <col min="11" max="11" width="11.42578125" style="4" customWidth="1"/>
    <col min="14" max="14" width="6.5703125" bestFit="1" customWidth="1"/>
    <col min="15" max="15" width="11.28515625" bestFit="1" customWidth="1"/>
    <col min="16" max="16" width="8" bestFit="1" customWidth="1"/>
    <col min="17" max="17" width="9.7109375" customWidth="1"/>
    <col min="18" max="18" width="19" bestFit="1" customWidth="1"/>
  </cols>
  <sheetData>
    <row r="1" spans="1:11" ht="15">
      <c r="A1" s="66" t="s">
        <v>454</v>
      </c>
      <c r="B1" s="67" t="s">
        <v>363</v>
      </c>
      <c r="C1" s="67" t="s">
        <v>364</v>
      </c>
    </row>
    <row r="2" spans="1:11" ht="15">
      <c r="A2" s="64">
        <v>2004</v>
      </c>
      <c r="B2" s="30">
        <v>1131.4749999999999</v>
      </c>
      <c r="C2" s="30">
        <v>1674.663</v>
      </c>
    </row>
    <row r="3" spans="1:11" ht="15">
      <c r="A3" s="64">
        <v>2005</v>
      </c>
      <c r="B3" s="30">
        <v>3154.7640000000001</v>
      </c>
      <c r="C3" s="30">
        <v>4649.5140000000001</v>
      </c>
    </row>
    <row r="4" spans="1:11" ht="15">
      <c r="A4" s="64">
        <v>2006</v>
      </c>
      <c r="B4" s="30">
        <v>2759.5410000000002</v>
      </c>
      <c r="C4" s="30">
        <v>3486.18</v>
      </c>
    </row>
    <row r="5" spans="1:11" ht="15">
      <c r="A5" s="64">
        <v>2007</v>
      </c>
      <c r="B5" s="30">
        <v>2000.3040000000001</v>
      </c>
      <c r="C5" s="30">
        <v>675.93</v>
      </c>
    </row>
    <row r="6" spans="1:11" ht="15">
      <c r="A6" s="64">
        <v>2008</v>
      </c>
      <c r="B6" s="30">
        <v>2278.0810000000001</v>
      </c>
      <c r="C6" s="30">
        <v>-438.55599999999998</v>
      </c>
    </row>
    <row r="7" spans="1:11" ht="15">
      <c r="A7" s="64">
        <v>2009</v>
      </c>
      <c r="B7" s="30">
        <v>6995.7380000000003</v>
      </c>
      <c r="C7" s="30">
        <v>956.01</v>
      </c>
    </row>
    <row r="8" spans="1:11" ht="15">
      <c r="A8" s="64">
        <v>2010</v>
      </c>
      <c r="B8" s="30">
        <v>6326.5360000000001</v>
      </c>
      <c r="C8" s="30">
        <v>2530.741</v>
      </c>
    </row>
    <row r="9" spans="1:11" ht="15">
      <c r="A9" s="64">
        <v>2011</v>
      </c>
      <c r="B9" s="30">
        <v>3619.0770000000002</v>
      </c>
      <c r="C9" s="30">
        <v>-165.06899999999999</v>
      </c>
    </row>
    <row r="10" spans="1:11" ht="15">
      <c r="A10" s="64">
        <v>2012</v>
      </c>
      <c r="B10" s="30">
        <v>3932.3150000000001</v>
      </c>
      <c r="C10" s="30">
        <v>3627.6959999999999</v>
      </c>
    </row>
    <row r="11" spans="1:11" ht="15">
      <c r="A11" s="64">
        <v>2013</v>
      </c>
      <c r="B11" s="30">
        <v>5940.009</v>
      </c>
      <c r="C11" s="25">
        <v>3385.3380000000002</v>
      </c>
      <c r="G11"/>
      <c r="H11"/>
      <c r="I11"/>
      <c r="J11"/>
      <c r="K11"/>
    </row>
    <row r="12" spans="1:11" ht="15">
      <c r="A12" s="64">
        <v>2014</v>
      </c>
      <c r="B12" s="30">
        <v>3053.8139999999999</v>
      </c>
      <c r="C12" s="30">
        <v>7257.7619999999997</v>
      </c>
    </row>
    <row r="13" spans="1:11" ht="15">
      <c r="A13" s="64">
        <v>2015</v>
      </c>
      <c r="B13" s="30">
        <v>1542.769</v>
      </c>
      <c r="C13" s="30">
        <v>8304.14</v>
      </c>
    </row>
    <row r="14" spans="1:11" ht="15">
      <c r="A14" s="64">
        <v>2016</v>
      </c>
      <c r="B14" s="30">
        <v>-731.85500000000002</v>
      </c>
      <c r="C14" s="30">
        <v>2392.326</v>
      </c>
    </row>
    <row r="15" spans="1:11" ht="15">
      <c r="A15" s="64">
        <v>2017</v>
      </c>
      <c r="B15" s="30">
        <v>129</v>
      </c>
      <c r="C15" s="30">
        <v>4568</v>
      </c>
    </row>
  </sheetData>
  <printOptions horizontalCentered="1"/>
  <pageMargins left="0.74803149606299213" right="0.74803149606299213" top="0.98425196850393704" bottom="0.98425196850393704" header="0.51181102362204722" footer="0.51181102362204722"/>
  <pageSetup paperSize="9" orientation="portrait" horizontalDpi="300" verticalDpi="300"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I18" sqref="I18"/>
    </sheetView>
  </sheetViews>
  <sheetFormatPr defaultRowHeight="12.75"/>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sqref="A1:E9"/>
    </sheetView>
  </sheetViews>
  <sheetFormatPr defaultRowHeight="12.75"/>
  <cols>
    <col min="1" max="1" width="15.42578125" customWidth="1"/>
    <col min="2" max="2" width="14.85546875" customWidth="1"/>
    <col min="3" max="3" width="17.7109375" customWidth="1"/>
    <col min="4" max="4" width="13.140625" customWidth="1"/>
    <col min="5" max="5" width="15.85546875" customWidth="1"/>
    <col min="6" max="9" width="9.7109375" customWidth="1"/>
  </cols>
  <sheetData>
    <row r="1" spans="1:7" ht="15">
      <c r="A1" s="63" t="s">
        <v>454</v>
      </c>
      <c r="B1" s="12" t="s">
        <v>408</v>
      </c>
      <c r="C1" s="12" t="s">
        <v>416</v>
      </c>
      <c r="D1" s="12" t="s">
        <v>407</v>
      </c>
      <c r="E1" s="29" t="s">
        <v>406</v>
      </c>
    </row>
    <row r="2" spans="1:7" ht="15">
      <c r="A2" s="64">
        <v>2010</v>
      </c>
      <c r="B2" s="25">
        <v>1806.202</v>
      </c>
      <c r="C2" s="25">
        <v>5521.4809999999998</v>
      </c>
      <c r="D2" s="25">
        <v>2292.4459999999999</v>
      </c>
      <c r="E2" s="25">
        <v>-762.85199999999986</v>
      </c>
    </row>
    <row r="3" spans="1:7" ht="15">
      <c r="A3" s="64">
        <v>2011</v>
      </c>
      <c r="B3" s="25">
        <v>518.29</v>
      </c>
      <c r="C3" s="25">
        <v>4651.42</v>
      </c>
      <c r="D3" s="25">
        <v>357.245</v>
      </c>
      <c r="E3" s="25">
        <v>-2072.9470000000001</v>
      </c>
    </row>
    <row r="4" spans="1:7" ht="15">
      <c r="A4" s="64">
        <v>2012</v>
      </c>
      <c r="B4" s="25">
        <v>2780.1400000000003</v>
      </c>
      <c r="C4" s="25">
        <v>2028.5420000000001</v>
      </c>
      <c r="D4" s="25">
        <v>1174.944</v>
      </c>
      <c r="E4" s="25">
        <v>1576.3849999999998</v>
      </c>
    </row>
    <row r="5" spans="1:7" ht="15">
      <c r="A5" s="64">
        <v>2013</v>
      </c>
      <c r="B5" s="25">
        <v>501.20699999999999</v>
      </c>
      <c r="C5" s="25">
        <v>4538.4979999999996</v>
      </c>
      <c r="D5" s="25">
        <v>2661.819</v>
      </c>
      <c r="E5" s="25">
        <v>1623.8229999999999</v>
      </c>
    </row>
    <row r="6" spans="1:7" ht="15">
      <c r="A6" s="64">
        <v>2014</v>
      </c>
      <c r="B6" s="25">
        <v>-63.974999999999966</v>
      </c>
      <c r="C6" s="25">
        <v>3329.6570000000002</v>
      </c>
      <c r="D6" s="25">
        <v>5356.57</v>
      </c>
      <c r="E6" s="25">
        <v>1689.3239999999996</v>
      </c>
    </row>
    <row r="7" spans="1:7" ht="15">
      <c r="A7" s="64">
        <v>2015</v>
      </c>
      <c r="B7" s="25">
        <v>680.06</v>
      </c>
      <c r="C7" s="25">
        <v>2588.1400000000003</v>
      </c>
      <c r="D7" s="25">
        <v>2643.585</v>
      </c>
      <c r="E7" s="25">
        <v>3935.1239999999998</v>
      </c>
    </row>
    <row r="8" spans="1:7" ht="15">
      <c r="A8" s="64">
        <v>2016</v>
      </c>
      <c r="B8" s="25">
        <v>-126.86300000000003</v>
      </c>
      <c r="C8" s="25">
        <v>476.34299999999996</v>
      </c>
      <c r="D8" s="25">
        <v>361.16699999999992</v>
      </c>
      <c r="E8" s="25">
        <v>949.82400000000007</v>
      </c>
      <c r="F8" s="8"/>
      <c r="G8" s="8"/>
    </row>
    <row r="9" spans="1:7" ht="15">
      <c r="A9" s="64">
        <v>2017</v>
      </c>
      <c r="B9" s="25">
        <v>503</v>
      </c>
      <c r="C9" s="25">
        <v>-80</v>
      </c>
      <c r="D9" s="25">
        <v>1962</v>
      </c>
      <c r="E9" s="25">
        <v>2313</v>
      </c>
      <c r="F9" s="8"/>
      <c r="G9" s="8"/>
    </row>
    <row r="10" spans="1:7">
      <c r="D10" s="33"/>
      <c r="E10" s="33"/>
      <c r="G10" s="34"/>
    </row>
  </sheetData>
  <phoneticPr fontId="0" type="noConversion"/>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9"/>
  <sheetViews>
    <sheetView rightToLeft="1" workbookViewId="0"/>
  </sheetViews>
  <sheetFormatPr defaultRowHeight="12.75"/>
  <sheetData>
    <row r="1" spans="1:256">
      <c r="A1">
        <v>-1</v>
      </c>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v>48</v>
      </c>
      <c r="AY1">
        <v>49</v>
      </c>
      <c r="AZ1">
        <v>50</v>
      </c>
      <c r="BA1">
        <v>51</v>
      </c>
      <c r="BB1">
        <v>52</v>
      </c>
      <c r="BC1">
        <v>53</v>
      </c>
      <c r="BD1">
        <v>54</v>
      </c>
      <c r="BE1">
        <v>55</v>
      </c>
      <c r="BF1">
        <v>56</v>
      </c>
      <c r="BG1">
        <v>57</v>
      </c>
      <c r="BH1">
        <v>58</v>
      </c>
      <c r="BI1">
        <v>59</v>
      </c>
      <c r="BJ1">
        <v>60</v>
      </c>
      <c r="BK1">
        <v>61</v>
      </c>
      <c r="BL1">
        <v>62</v>
      </c>
      <c r="BM1">
        <v>63</v>
      </c>
      <c r="BN1">
        <v>64</v>
      </c>
      <c r="BO1">
        <v>65</v>
      </c>
      <c r="BP1">
        <v>66</v>
      </c>
      <c r="BQ1">
        <v>67</v>
      </c>
      <c r="BR1">
        <v>68</v>
      </c>
      <c r="BS1">
        <v>69</v>
      </c>
      <c r="BT1">
        <v>70</v>
      </c>
      <c r="BU1">
        <v>71</v>
      </c>
      <c r="BV1">
        <v>72</v>
      </c>
      <c r="BW1">
        <v>73</v>
      </c>
      <c r="BX1">
        <v>74</v>
      </c>
      <c r="BY1">
        <v>75</v>
      </c>
      <c r="BZ1">
        <v>76</v>
      </c>
      <c r="CA1">
        <v>77</v>
      </c>
      <c r="CB1">
        <v>78</v>
      </c>
      <c r="CC1">
        <v>79</v>
      </c>
      <c r="CD1">
        <v>80</v>
      </c>
      <c r="CE1">
        <v>81</v>
      </c>
      <c r="CF1">
        <v>82</v>
      </c>
      <c r="CG1">
        <v>83</v>
      </c>
      <c r="CH1">
        <v>84</v>
      </c>
      <c r="CI1">
        <v>85</v>
      </c>
      <c r="CJ1">
        <v>86</v>
      </c>
      <c r="CK1">
        <v>87</v>
      </c>
      <c r="CL1">
        <v>88</v>
      </c>
      <c r="CM1">
        <v>89</v>
      </c>
      <c r="CN1">
        <v>90</v>
      </c>
      <c r="CO1">
        <v>91</v>
      </c>
      <c r="CP1">
        <v>92</v>
      </c>
      <c r="CQ1">
        <v>93</v>
      </c>
      <c r="CR1">
        <v>94</v>
      </c>
      <c r="CS1">
        <v>95</v>
      </c>
      <c r="CT1">
        <v>96</v>
      </c>
      <c r="CU1">
        <v>97</v>
      </c>
      <c r="CV1">
        <v>98</v>
      </c>
      <c r="CW1">
        <v>99</v>
      </c>
      <c r="CX1">
        <v>100</v>
      </c>
      <c r="CY1">
        <v>101</v>
      </c>
      <c r="CZ1">
        <v>102</v>
      </c>
      <c r="DA1">
        <v>103</v>
      </c>
      <c r="DB1">
        <v>104</v>
      </c>
      <c r="DC1">
        <v>105</v>
      </c>
      <c r="DD1">
        <v>106</v>
      </c>
      <c r="DE1">
        <v>107</v>
      </c>
      <c r="DF1">
        <v>108</v>
      </c>
      <c r="DG1">
        <v>109</v>
      </c>
      <c r="DH1">
        <v>110</v>
      </c>
      <c r="DI1">
        <v>111</v>
      </c>
      <c r="DJ1">
        <v>112</v>
      </c>
      <c r="DK1">
        <v>113</v>
      </c>
      <c r="DL1">
        <v>114</v>
      </c>
      <c r="DM1">
        <v>115</v>
      </c>
      <c r="DN1">
        <v>116</v>
      </c>
      <c r="DO1">
        <v>117</v>
      </c>
      <c r="DP1">
        <v>118</v>
      </c>
      <c r="DQ1">
        <v>119</v>
      </c>
      <c r="DR1">
        <v>120</v>
      </c>
      <c r="DS1">
        <v>121</v>
      </c>
      <c r="DT1">
        <v>122</v>
      </c>
      <c r="DU1">
        <v>123</v>
      </c>
      <c r="DV1">
        <v>124</v>
      </c>
      <c r="DW1">
        <v>125</v>
      </c>
      <c r="DX1">
        <v>126</v>
      </c>
      <c r="DY1">
        <v>127</v>
      </c>
      <c r="DZ1">
        <v>128</v>
      </c>
      <c r="EA1">
        <v>129</v>
      </c>
      <c r="EB1">
        <v>130</v>
      </c>
      <c r="EC1">
        <v>131</v>
      </c>
      <c r="ED1">
        <v>132</v>
      </c>
      <c r="EE1">
        <v>133</v>
      </c>
      <c r="EF1">
        <v>134</v>
      </c>
      <c r="EG1">
        <v>135</v>
      </c>
      <c r="EH1">
        <v>136</v>
      </c>
      <c r="EI1">
        <v>137</v>
      </c>
      <c r="EJ1">
        <v>138</v>
      </c>
      <c r="EK1">
        <v>139</v>
      </c>
      <c r="EL1">
        <v>140</v>
      </c>
      <c r="EM1">
        <v>141</v>
      </c>
      <c r="EN1">
        <v>142</v>
      </c>
      <c r="EO1">
        <v>143</v>
      </c>
      <c r="EP1">
        <v>144</v>
      </c>
      <c r="EQ1">
        <v>145</v>
      </c>
      <c r="ER1">
        <v>146</v>
      </c>
      <c r="ES1">
        <v>147</v>
      </c>
      <c r="ET1">
        <v>148</v>
      </c>
      <c r="EU1">
        <v>149</v>
      </c>
      <c r="EV1">
        <v>150</v>
      </c>
      <c r="EW1">
        <v>151</v>
      </c>
      <c r="EX1">
        <v>152</v>
      </c>
      <c r="EY1">
        <v>153</v>
      </c>
      <c r="EZ1">
        <v>154</v>
      </c>
      <c r="FA1">
        <v>155</v>
      </c>
      <c r="FB1">
        <v>156</v>
      </c>
      <c r="FC1">
        <v>157</v>
      </c>
      <c r="FD1">
        <v>158</v>
      </c>
      <c r="FE1">
        <v>159</v>
      </c>
      <c r="FF1">
        <v>160</v>
      </c>
      <c r="FG1">
        <v>161</v>
      </c>
      <c r="FH1">
        <v>162</v>
      </c>
      <c r="FI1">
        <v>163</v>
      </c>
      <c r="FJ1">
        <v>164</v>
      </c>
      <c r="FK1">
        <v>165</v>
      </c>
      <c r="FL1">
        <v>166</v>
      </c>
      <c r="FM1">
        <v>167</v>
      </c>
      <c r="FN1">
        <v>168</v>
      </c>
      <c r="FO1">
        <v>169</v>
      </c>
      <c r="FP1">
        <v>170</v>
      </c>
      <c r="FQ1">
        <v>171</v>
      </c>
      <c r="FR1">
        <v>172</v>
      </c>
      <c r="FS1">
        <v>173</v>
      </c>
      <c r="FT1">
        <v>174</v>
      </c>
      <c r="FU1">
        <v>175</v>
      </c>
      <c r="FV1">
        <v>176</v>
      </c>
      <c r="FW1">
        <v>177</v>
      </c>
      <c r="FX1">
        <v>178</v>
      </c>
      <c r="FY1">
        <v>179</v>
      </c>
      <c r="FZ1">
        <v>180</v>
      </c>
      <c r="GA1">
        <v>181</v>
      </c>
      <c r="GB1">
        <v>182</v>
      </c>
      <c r="GC1">
        <v>183</v>
      </c>
      <c r="GD1">
        <v>184</v>
      </c>
      <c r="GE1">
        <v>185</v>
      </c>
      <c r="GF1">
        <v>186</v>
      </c>
      <c r="GG1">
        <v>187</v>
      </c>
      <c r="GH1">
        <v>188</v>
      </c>
      <c r="GI1">
        <v>189</v>
      </c>
      <c r="GJ1">
        <v>190</v>
      </c>
      <c r="GK1">
        <v>191</v>
      </c>
      <c r="GL1">
        <v>192</v>
      </c>
      <c r="GM1">
        <v>193</v>
      </c>
      <c r="GN1">
        <v>194</v>
      </c>
      <c r="GO1">
        <v>195</v>
      </c>
      <c r="GP1">
        <v>196</v>
      </c>
      <c r="GQ1">
        <v>197</v>
      </c>
      <c r="GR1">
        <v>198</v>
      </c>
      <c r="GS1">
        <v>199</v>
      </c>
      <c r="GT1">
        <v>200</v>
      </c>
      <c r="GU1">
        <v>201</v>
      </c>
      <c r="GV1">
        <v>202</v>
      </c>
      <c r="GW1">
        <v>203</v>
      </c>
      <c r="GX1">
        <v>204</v>
      </c>
      <c r="GY1">
        <v>205</v>
      </c>
      <c r="GZ1">
        <v>206</v>
      </c>
      <c r="HA1">
        <v>207</v>
      </c>
      <c r="HB1">
        <v>208</v>
      </c>
      <c r="HC1">
        <v>209</v>
      </c>
      <c r="HD1">
        <v>210</v>
      </c>
      <c r="HE1">
        <v>211</v>
      </c>
      <c r="HF1">
        <v>212</v>
      </c>
      <c r="HG1">
        <v>213</v>
      </c>
      <c r="HH1">
        <v>214</v>
      </c>
      <c r="HI1">
        <v>215</v>
      </c>
      <c r="HJ1">
        <v>216</v>
      </c>
      <c r="HK1">
        <v>217</v>
      </c>
      <c r="HL1">
        <v>218</v>
      </c>
      <c r="HM1">
        <v>219</v>
      </c>
      <c r="HN1">
        <v>220</v>
      </c>
      <c r="HO1">
        <v>221</v>
      </c>
      <c r="HP1">
        <v>222</v>
      </c>
      <c r="HQ1">
        <v>223</v>
      </c>
      <c r="HR1">
        <v>224</v>
      </c>
      <c r="HS1">
        <v>225</v>
      </c>
      <c r="HT1">
        <v>226</v>
      </c>
      <c r="HU1">
        <v>227</v>
      </c>
      <c r="HV1">
        <v>228</v>
      </c>
      <c r="HW1">
        <v>229</v>
      </c>
      <c r="HX1">
        <v>230</v>
      </c>
      <c r="HY1">
        <v>231</v>
      </c>
      <c r="HZ1">
        <v>232</v>
      </c>
      <c r="IA1">
        <v>233</v>
      </c>
      <c r="IB1">
        <v>234</v>
      </c>
      <c r="IC1">
        <v>235</v>
      </c>
      <c r="ID1">
        <v>236</v>
      </c>
      <c r="IE1">
        <v>237</v>
      </c>
      <c r="IF1">
        <v>238</v>
      </c>
      <c r="IG1">
        <v>239</v>
      </c>
      <c r="IH1">
        <v>240</v>
      </c>
      <c r="II1">
        <v>241</v>
      </c>
      <c r="IJ1">
        <v>242</v>
      </c>
      <c r="IK1">
        <v>243</v>
      </c>
      <c r="IL1">
        <v>244</v>
      </c>
      <c r="IM1">
        <v>245</v>
      </c>
      <c r="IN1">
        <v>246</v>
      </c>
      <c r="IO1">
        <v>247</v>
      </c>
      <c r="IP1">
        <v>248</v>
      </c>
      <c r="IQ1">
        <v>249</v>
      </c>
      <c r="IR1">
        <v>250</v>
      </c>
      <c r="IS1">
        <v>251</v>
      </c>
      <c r="IT1">
        <v>252</v>
      </c>
      <c r="IU1">
        <v>253</v>
      </c>
      <c r="IV1">
        <v>254</v>
      </c>
    </row>
    <row r="2" spans="1:256">
      <c r="A2">
        <v>0</v>
      </c>
      <c r="B2" t="s">
        <v>140</v>
      </c>
      <c r="C2">
        <v>5</v>
      </c>
      <c r="D2" t="s">
        <v>190</v>
      </c>
      <c r="E2">
        <v>6656</v>
      </c>
      <c r="F2" t="s">
        <v>317</v>
      </c>
      <c r="G2">
        <v>0</v>
      </c>
      <c r="H2">
        <v>76</v>
      </c>
      <c r="I2">
        <v>1</v>
      </c>
    </row>
    <row r="3" spans="1:256">
      <c r="A3">
        <v>1</v>
      </c>
      <c r="B3" t="s">
        <v>141</v>
      </c>
      <c r="C3" t="s">
        <v>180</v>
      </c>
      <c r="D3" t="s">
        <v>191</v>
      </c>
      <c r="E3">
        <v>64</v>
      </c>
      <c r="F3">
        <v>0</v>
      </c>
      <c r="H3" t="b">
        <v>0</v>
      </c>
      <c r="I3">
        <v>1</v>
      </c>
    </row>
    <row r="4" spans="1:256">
      <c r="A4">
        <v>2</v>
      </c>
      <c r="B4">
        <v>24956</v>
      </c>
      <c r="C4" t="s">
        <v>181</v>
      </c>
      <c r="D4" t="s">
        <v>192</v>
      </c>
      <c r="E4">
        <v>52</v>
      </c>
      <c r="F4">
        <v>0</v>
      </c>
      <c r="I4">
        <v>1</v>
      </c>
    </row>
    <row r="5" spans="1:256">
      <c r="A5">
        <v>3</v>
      </c>
      <c r="C5">
        <v>1</v>
      </c>
      <c r="D5">
        <v>2</v>
      </c>
      <c r="E5">
        <v>64</v>
      </c>
      <c r="F5">
        <v>0</v>
      </c>
      <c r="I5">
        <v>1</v>
      </c>
    </row>
    <row r="6" spans="1:256">
      <c r="A6">
        <v>4</v>
      </c>
      <c r="B6" t="s">
        <v>328</v>
      </c>
      <c r="C6" t="b">
        <v>1</v>
      </c>
      <c r="D6">
        <v>1</v>
      </c>
      <c r="E6" t="s">
        <v>193</v>
      </c>
      <c r="F6">
        <v>0</v>
      </c>
      <c r="I6">
        <v>1</v>
      </c>
    </row>
    <row r="7" spans="1:256">
      <c r="A7">
        <v>5</v>
      </c>
      <c r="C7" t="s">
        <v>182</v>
      </c>
      <c r="D7">
        <v>2</v>
      </c>
      <c r="E7" t="s">
        <v>194</v>
      </c>
      <c r="F7">
        <v>4</v>
      </c>
      <c r="I7">
        <v>1</v>
      </c>
    </row>
    <row r="8" spans="1:256">
      <c r="A8">
        <v>6</v>
      </c>
      <c r="B8" t="s">
        <v>157</v>
      </c>
      <c r="C8" t="s">
        <v>183</v>
      </c>
      <c r="E8" t="s">
        <v>195</v>
      </c>
      <c r="F8">
        <v>1</v>
      </c>
      <c r="I8">
        <v>1</v>
      </c>
    </row>
    <row r="9" spans="1:256">
      <c r="A9">
        <v>7</v>
      </c>
      <c r="C9">
        <v>64</v>
      </c>
      <c r="E9" t="s">
        <v>196</v>
      </c>
      <c r="I9">
        <v>1</v>
      </c>
    </row>
    <row r="10" spans="1:256">
      <c r="A10">
        <v>8</v>
      </c>
      <c r="B10" t="s">
        <v>158</v>
      </c>
      <c r="C10" t="b">
        <v>0</v>
      </c>
      <c r="E10" t="s">
        <v>197</v>
      </c>
      <c r="I10">
        <v>1</v>
      </c>
    </row>
    <row r="11" spans="1:256">
      <c r="A11">
        <v>9</v>
      </c>
      <c r="C11" t="s">
        <v>184</v>
      </c>
      <c r="E11" t="s">
        <v>198</v>
      </c>
      <c r="I11">
        <v>1</v>
      </c>
    </row>
    <row r="12" spans="1:256">
      <c r="A12">
        <v>10</v>
      </c>
      <c r="B12" t="s">
        <v>329</v>
      </c>
      <c r="C12" t="s">
        <v>185</v>
      </c>
      <c r="E12" t="s">
        <v>199</v>
      </c>
      <c r="I12">
        <v>1</v>
      </c>
    </row>
    <row r="13" spans="1:256">
      <c r="A13">
        <v>11</v>
      </c>
      <c r="C13">
        <v>52</v>
      </c>
      <c r="E13" t="s">
        <v>201</v>
      </c>
      <c r="I13">
        <v>1</v>
      </c>
    </row>
    <row r="14" spans="1:256">
      <c r="A14">
        <v>12</v>
      </c>
      <c r="B14" t="s">
        <v>318</v>
      </c>
      <c r="C14" t="b">
        <v>0</v>
      </c>
      <c r="E14" t="s">
        <v>202</v>
      </c>
      <c r="I14">
        <v>1</v>
      </c>
    </row>
    <row r="15" spans="1:256">
      <c r="A15">
        <v>13</v>
      </c>
      <c r="C15" t="s">
        <v>186</v>
      </c>
      <c r="E15" t="s">
        <v>203</v>
      </c>
      <c r="I15">
        <v>1</v>
      </c>
    </row>
    <row r="16" spans="1:256">
      <c r="A16">
        <v>14</v>
      </c>
      <c r="B16" t="s">
        <v>319</v>
      </c>
      <c r="C16" t="s">
        <v>187</v>
      </c>
      <c r="E16" t="s">
        <v>204</v>
      </c>
      <c r="I16">
        <v>1</v>
      </c>
    </row>
    <row r="17" spans="1:9">
      <c r="A17">
        <v>15</v>
      </c>
      <c r="C17">
        <v>1</v>
      </c>
      <c r="E17" t="s">
        <v>205</v>
      </c>
      <c r="I17">
        <v>1</v>
      </c>
    </row>
    <row r="18" spans="1:9">
      <c r="A18">
        <v>16</v>
      </c>
      <c r="B18" t="s">
        <v>330</v>
      </c>
      <c r="C18" t="b">
        <v>0</v>
      </c>
      <c r="E18" t="s">
        <v>206</v>
      </c>
      <c r="I18">
        <v>1</v>
      </c>
    </row>
    <row r="19" spans="1:9">
      <c r="A19">
        <v>17</v>
      </c>
      <c r="C19" t="s">
        <v>188</v>
      </c>
      <c r="E19" t="s">
        <v>207</v>
      </c>
      <c r="I19">
        <v>1</v>
      </c>
    </row>
    <row r="20" spans="1:9">
      <c r="A20">
        <v>18</v>
      </c>
      <c r="B20" t="s">
        <v>331</v>
      </c>
      <c r="C20" t="s">
        <v>189</v>
      </c>
      <c r="E20" t="s">
        <v>208</v>
      </c>
      <c r="I20">
        <v>1</v>
      </c>
    </row>
    <row r="21" spans="1:9">
      <c r="A21">
        <v>19</v>
      </c>
      <c r="C21">
        <v>2</v>
      </c>
      <c r="E21" t="s">
        <v>209</v>
      </c>
      <c r="I21">
        <v>1</v>
      </c>
    </row>
    <row r="22" spans="1:9">
      <c r="A22">
        <v>20</v>
      </c>
      <c r="B22" t="s">
        <v>325</v>
      </c>
      <c r="C22" t="b">
        <v>0</v>
      </c>
      <c r="E22" t="s">
        <v>210</v>
      </c>
      <c r="I22">
        <v>1</v>
      </c>
    </row>
    <row r="23" spans="1:9">
      <c r="A23">
        <v>21</v>
      </c>
      <c r="E23" t="s">
        <v>211</v>
      </c>
      <c r="I23">
        <v>1</v>
      </c>
    </row>
    <row r="24" spans="1:9">
      <c r="A24">
        <v>22</v>
      </c>
      <c r="B24" t="s">
        <v>320</v>
      </c>
      <c r="E24" t="s">
        <v>212</v>
      </c>
      <c r="I24">
        <v>1</v>
      </c>
    </row>
    <row r="25" spans="1:9">
      <c r="A25">
        <v>23</v>
      </c>
      <c r="E25" t="s">
        <v>213</v>
      </c>
      <c r="I25">
        <v>1</v>
      </c>
    </row>
    <row r="26" spans="1:9">
      <c r="A26">
        <v>24</v>
      </c>
      <c r="B26" t="s">
        <v>332</v>
      </c>
      <c r="E26" t="s">
        <v>214</v>
      </c>
      <c r="I26">
        <v>1</v>
      </c>
    </row>
    <row r="27" spans="1:9">
      <c r="A27">
        <v>25</v>
      </c>
      <c r="E27" t="s">
        <v>215</v>
      </c>
      <c r="I27">
        <v>1</v>
      </c>
    </row>
    <row r="28" spans="1:9">
      <c r="A28">
        <v>26</v>
      </c>
      <c r="B28" t="s">
        <v>333</v>
      </c>
      <c r="E28" t="s">
        <v>216</v>
      </c>
      <c r="I28">
        <v>1</v>
      </c>
    </row>
    <row r="29" spans="1:9">
      <c r="A29">
        <v>27</v>
      </c>
      <c r="E29" t="s">
        <v>217</v>
      </c>
      <c r="I29">
        <v>1</v>
      </c>
    </row>
    <row r="30" spans="1:9">
      <c r="A30">
        <v>28</v>
      </c>
      <c r="B30" t="s">
        <v>321</v>
      </c>
      <c r="E30" t="s">
        <v>218</v>
      </c>
      <c r="I30">
        <v>1</v>
      </c>
    </row>
    <row r="31" spans="1:9">
      <c r="A31">
        <v>29</v>
      </c>
      <c r="E31" t="s">
        <v>219</v>
      </c>
      <c r="I31">
        <v>1</v>
      </c>
    </row>
    <row r="32" spans="1:9">
      <c r="A32">
        <v>30</v>
      </c>
      <c r="B32" t="s">
        <v>322</v>
      </c>
      <c r="E32" t="s">
        <v>220</v>
      </c>
      <c r="I32">
        <v>1</v>
      </c>
    </row>
    <row r="33" spans="1:9">
      <c r="A33">
        <v>31</v>
      </c>
      <c r="E33" t="s">
        <v>221</v>
      </c>
      <c r="I33">
        <v>1</v>
      </c>
    </row>
    <row r="34" spans="1:9">
      <c r="A34">
        <v>32</v>
      </c>
      <c r="B34" t="s">
        <v>334</v>
      </c>
      <c r="E34" t="s">
        <v>222</v>
      </c>
      <c r="I34">
        <v>1</v>
      </c>
    </row>
    <row r="35" spans="1:9">
      <c r="A35">
        <v>33</v>
      </c>
      <c r="E35" t="s">
        <v>223</v>
      </c>
      <c r="I35">
        <v>1</v>
      </c>
    </row>
    <row r="36" spans="1:9">
      <c r="A36">
        <v>34</v>
      </c>
      <c r="B36" t="s">
        <v>335</v>
      </c>
      <c r="E36" t="s">
        <v>224</v>
      </c>
      <c r="I36">
        <v>1</v>
      </c>
    </row>
    <row r="37" spans="1:9">
      <c r="A37">
        <v>35</v>
      </c>
      <c r="E37" t="s">
        <v>225</v>
      </c>
      <c r="I37">
        <v>1</v>
      </c>
    </row>
    <row r="38" spans="1:9">
      <c r="A38">
        <v>36</v>
      </c>
      <c r="B38" t="s">
        <v>336</v>
      </c>
      <c r="E38" t="s">
        <v>226</v>
      </c>
      <c r="I38">
        <v>1</v>
      </c>
    </row>
    <row r="39" spans="1:9">
      <c r="A39">
        <v>37</v>
      </c>
      <c r="E39" t="s">
        <v>227</v>
      </c>
      <c r="I39">
        <v>1</v>
      </c>
    </row>
    <row r="40" spans="1:9">
      <c r="A40">
        <v>38</v>
      </c>
      <c r="B40" t="s">
        <v>337</v>
      </c>
      <c r="E40" t="s">
        <v>228</v>
      </c>
      <c r="I40">
        <v>1</v>
      </c>
    </row>
    <row r="41" spans="1:9">
      <c r="A41">
        <v>39</v>
      </c>
      <c r="E41" t="s">
        <v>229</v>
      </c>
      <c r="I41">
        <v>1</v>
      </c>
    </row>
    <row r="42" spans="1:9">
      <c r="A42">
        <v>40</v>
      </c>
      <c r="B42" t="s">
        <v>338</v>
      </c>
      <c r="E42" t="s">
        <v>230</v>
      </c>
      <c r="I42">
        <v>1</v>
      </c>
    </row>
    <row r="43" spans="1:9">
      <c r="A43">
        <v>41</v>
      </c>
      <c r="E43" t="s">
        <v>231</v>
      </c>
      <c r="I43">
        <v>1</v>
      </c>
    </row>
    <row r="44" spans="1:9">
      <c r="A44">
        <v>42</v>
      </c>
      <c r="B44" t="s">
        <v>147</v>
      </c>
      <c r="E44" t="s">
        <v>232</v>
      </c>
      <c r="I44">
        <v>1</v>
      </c>
    </row>
    <row r="45" spans="1:9">
      <c r="A45">
        <v>43</v>
      </c>
      <c r="E45" t="s">
        <v>233</v>
      </c>
      <c r="I45">
        <v>1</v>
      </c>
    </row>
    <row r="46" spans="1:9">
      <c r="A46">
        <v>44</v>
      </c>
      <c r="B46" t="s">
        <v>148</v>
      </c>
      <c r="E46" t="s">
        <v>234</v>
      </c>
      <c r="I46">
        <v>1</v>
      </c>
    </row>
    <row r="47" spans="1:9">
      <c r="A47">
        <v>45</v>
      </c>
      <c r="E47" t="s">
        <v>235</v>
      </c>
      <c r="I47">
        <v>1</v>
      </c>
    </row>
    <row r="48" spans="1:9">
      <c r="A48">
        <v>46</v>
      </c>
      <c r="B48" t="s">
        <v>149</v>
      </c>
      <c r="E48" t="s">
        <v>236</v>
      </c>
      <c r="I48">
        <v>1</v>
      </c>
    </row>
    <row r="49" spans="1:9">
      <c r="A49">
        <v>47</v>
      </c>
      <c r="E49" t="s">
        <v>242</v>
      </c>
      <c r="I49">
        <v>1</v>
      </c>
    </row>
    <row r="50" spans="1:9">
      <c r="A50">
        <v>48</v>
      </c>
      <c r="B50" t="s">
        <v>150</v>
      </c>
      <c r="E50" t="s">
        <v>243</v>
      </c>
      <c r="I50">
        <v>1</v>
      </c>
    </row>
    <row r="51" spans="1:9">
      <c r="A51">
        <v>49</v>
      </c>
      <c r="E51" t="s">
        <v>244</v>
      </c>
      <c r="I51">
        <v>1</v>
      </c>
    </row>
    <row r="52" spans="1:9">
      <c r="A52">
        <v>50</v>
      </c>
      <c r="B52" t="s">
        <v>151</v>
      </c>
      <c r="E52" t="s">
        <v>245</v>
      </c>
      <c r="I52">
        <v>1</v>
      </c>
    </row>
    <row r="53" spans="1:9">
      <c r="A53">
        <v>51</v>
      </c>
      <c r="E53" t="s">
        <v>246</v>
      </c>
      <c r="I53">
        <v>1</v>
      </c>
    </row>
    <row r="54" spans="1:9">
      <c r="A54">
        <v>52</v>
      </c>
      <c r="B54" t="s">
        <v>152</v>
      </c>
      <c r="E54" t="s">
        <v>247</v>
      </c>
      <c r="I54">
        <v>1</v>
      </c>
    </row>
    <row r="55" spans="1:9">
      <c r="A55">
        <v>53</v>
      </c>
      <c r="E55" t="s">
        <v>248</v>
      </c>
      <c r="I55">
        <v>1</v>
      </c>
    </row>
    <row r="56" spans="1:9">
      <c r="A56">
        <v>54</v>
      </c>
      <c r="B56" t="s">
        <v>72</v>
      </c>
      <c r="E56" t="s">
        <v>249</v>
      </c>
      <c r="I56">
        <v>1</v>
      </c>
    </row>
    <row r="57" spans="1:9">
      <c r="A57">
        <v>55</v>
      </c>
      <c r="E57" t="s">
        <v>250</v>
      </c>
      <c r="I57">
        <v>1</v>
      </c>
    </row>
    <row r="58" spans="1:9">
      <c r="A58">
        <v>56</v>
      </c>
      <c r="B58" t="s">
        <v>266</v>
      </c>
      <c r="E58" t="s">
        <v>251</v>
      </c>
      <c r="I58">
        <v>1</v>
      </c>
    </row>
    <row r="59" spans="1:9">
      <c r="A59">
        <v>57</v>
      </c>
      <c r="E59" t="s">
        <v>252</v>
      </c>
      <c r="I59">
        <v>1</v>
      </c>
    </row>
    <row r="60" spans="1:9">
      <c r="A60">
        <v>58</v>
      </c>
      <c r="B60" t="s">
        <v>323</v>
      </c>
      <c r="E60" t="s">
        <v>253</v>
      </c>
      <c r="I60">
        <v>1</v>
      </c>
    </row>
    <row r="61" spans="1:9">
      <c r="A61">
        <v>59</v>
      </c>
      <c r="E61" t="s">
        <v>254</v>
      </c>
      <c r="I61">
        <v>1</v>
      </c>
    </row>
    <row r="62" spans="1:9">
      <c r="A62">
        <v>60</v>
      </c>
      <c r="B62" t="s">
        <v>142</v>
      </c>
      <c r="E62" t="s">
        <v>255</v>
      </c>
      <c r="I62">
        <v>1</v>
      </c>
    </row>
    <row r="63" spans="1:9">
      <c r="A63">
        <v>61</v>
      </c>
      <c r="E63" t="s">
        <v>256</v>
      </c>
      <c r="I63">
        <v>1</v>
      </c>
    </row>
    <row r="64" spans="1:9">
      <c r="A64">
        <v>62</v>
      </c>
      <c r="B64" t="s">
        <v>324</v>
      </c>
      <c r="E64" t="s">
        <v>257</v>
      </c>
      <c r="I64">
        <v>1</v>
      </c>
    </row>
    <row r="65" spans="1:9">
      <c r="A65">
        <v>63</v>
      </c>
      <c r="E65" t="s">
        <v>258</v>
      </c>
      <c r="I65">
        <v>1</v>
      </c>
    </row>
    <row r="66" spans="1:9">
      <c r="A66">
        <v>64</v>
      </c>
      <c r="B66" t="s">
        <v>339</v>
      </c>
      <c r="E66" t="s">
        <v>259</v>
      </c>
      <c r="I66">
        <v>1</v>
      </c>
    </row>
    <row r="67" spans="1:9">
      <c r="A67">
        <v>65</v>
      </c>
      <c r="E67" t="s">
        <v>260</v>
      </c>
      <c r="I67">
        <v>1</v>
      </c>
    </row>
    <row r="68" spans="1:9">
      <c r="A68">
        <v>66</v>
      </c>
      <c r="B68" t="s">
        <v>340</v>
      </c>
      <c r="E68" t="s">
        <v>261</v>
      </c>
      <c r="I68">
        <v>1</v>
      </c>
    </row>
    <row r="69" spans="1:9">
      <c r="A69">
        <v>67</v>
      </c>
      <c r="E69" t="s">
        <v>267</v>
      </c>
      <c r="I69">
        <v>1</v>
      </c>
    </row>
    <row r="70" spans="1:9">
      <c r="A70">
        <v>68</v>
      </c>
      <c r="B70" t="s">
        <v>341</v>
      </c>
      <c r="E70" t="s">
        <v>268</v>
      </c>
      <c r="I70">
        <v>1</v>
      </c>
    </row>
    <row r="71" spans="1:9">
      <c r="A71">
        <v>69</v>
      </c>
      <c r="E71" t="s">
        <v>269</v>
      </c>
      <c r="I71">
        <v>1</v>
      </c>
    </row>
    <row r="72" spans="1:9">
      <c r="A72">
        <v>70</v>
      </c>
      <c r="B72" t="s">
        <v>342</v>
      </c>
      <c r="E72" t="s">
        <v>270</v>
      </c>
      <c r="I72">
        <v>1</v>
      </c>
    </row>
    <row r="73" spans="1:9">
      <c r="A73">
        <v>71</v>
      </c>
      <c r="E73" t="s">
        <v>271</v>
      </c>
      <c r="I73">
        <v>1</v>
      </c>
    </row>
    <row r="74" spans="1:9">
      <c r="A74">
        <v>72</v>
      </c>
      <c r="B74" t="s">
        <v>343</v>
      </c>
      <c r="E74" t="s">
        <v>272</v>
      </c>
      <c r="I74">
        <v>1</v>
      </c>
    </row>
    <row r="75" spans="1:9">
      <c r="A75">
        <v>73</v>
      </c>
      <c r="E75" t="s">
        <v>273</v>
      </c>
      <c r="I75">
        <v>1</v>
      </c>
    </row>
    <row r="76" spans="1:9">
      <c r="A76">
        <v>74</v>
      </c>
      <c r="B76" t="s">
        <v>344</v>
      </c>
      <c r="E76" t="s">
        <v>274</v>
      </c>
      <c r="I76">
        <v>1</v>
      </c>
    </row>
    <row r="77" spans="1:9">
      <c r="A77">
        <v>75</v>
      </c>
      <c r="E77" t="s">
        <v>275</v>
      </c>
      <c r="I77">
        <v>1</v>
      </c>
    </row>
    <row r="78" spans="1:9">
      <c r="A78">
        <v>76</v>
      </c>
      <c r="B78" t="s">
        <v>345</v>
      </c>
      <c r="E78" t="s">
        <v>276</v>
      </c>
      <c r="I78">
        <v>1</v>
      </c>
    </row>
    <row r="79" spans="1:9">
      <c r="A79">
        <v>77</v>
      </c>
      <c r="E79" t="s">
        <v>277</v>
      </c>
      <c r="I79">
        <v>1</v>
      </c>
    </row>
    <row r="80" spans="1:9">
      <c r="A80">
        <v>78</v>
      </c>
      <c r="B80" t="s">
        <v>346</v>
      </c>
      <c r="E80" t="s">
        <v>278</v>
      </c>
      <c r="I80">
        <v>1</v>
      </c>
    </row>
    <row r="81" spans="1:9">
      <c r="A81">
        <v>79</v>
      </c>
      <c r="E81" t="s">
        <v>279</v>
      </c>
      <c r="I81">
        <v>1</v>
      </c>
    </row>
    <row r="82" spans="1:9">
      <c r="A82">
        <v>80</v>
      </c>
      <c r="B82" t="s">
        <v>347</v>
      </c>
      <c r="E82" t="s">
        <v>280</v>
      </c>
      <c r="I82">
        <v>1</v>
      </c>
    </row>
    <row r="83" spans="1:9">
      <c r="A83">
        <v>81</v>
      </c>
      <c r="E83" t="s">
        <v>281</v>
      </c>
      <c r="I83">
        <v>1</v>
      </c>
    </row>
    <row r="84" spans="1:9">
      <c r="A84">
        <v>82</v>
      </c>
      <c r="B84" t="s">
        <v>348</v>
      </c>
      <c r="E84" t="s">
        <v>282</v>
      </c>
      <c r="I84">
        <v>1</v>
      </c>
    </row>
    <row r="85" spans="1:9">
      <c r="A85">
        <v>83</v>
      </c>
      <c r="E85" t="s">
        <v>283</v>
      </c>
      <c r="I85">
        <v>1</v>
      </c>
    </row>
    <row r="86" spans="1:9">
      <c r="A86">
        <v>84</v>
      </c>
      <c r="B86" t="s">
        <v>349</v>
      </c>
      <c r="E86" t="s">
        <v>284</v>
      </c>
      <c r="I86">
        <v>1</v>
      </c>
    </row>
    <row r="87" spans="1:9">
      <c r="A87">
        <v>85</v>
      </c>
      <c r="E87" t="s">
        <v>285</v>
      </c>
      <c r="I87">
        <v>1</v>
      </c>
    </row>
    <row r="88" spans="1:9">
      <c r="A88">
        <v>86</v>
      </c>
      <c r="B88" t="s">
        <v>350</v>
      </c>
      <c r="E88" t="s">
        <v>286</v>
      </c>
      <c r="I88">
        <v>1</v>
      </c>
    </row>
    <row r="89" spans="1:9">
      <c r="A89">
        <v>87</v>
      </c>
      <c r="E89" t="s">
        <v>287</v>
      </c>
      <c r="I89">
        <v>1</v>
      </c>
    </row>
    <row r="90" spans="1:9">
      <c r="A90">
        <v>88</v>
      </c>
      <c r="B90" t="s">
        <v>351</v>
      </c>
      <c r="E90" t="s">
        <v>79</v>
      </c>
      <c r="I90">
        <v>1</v>
      </c>
    </row>
    <row r="91" spans="1:9">
      <c r="A91">
        <v>89</v>
      </c>
      <c r="E91" t="s">
        <v>80</v>
      </c>
      <c r="I91">
        <v>1</v>
      </c>
    </row>
    <row r="92" spans="1:9">
      <c r="A92">
        <v>90</v>
      </c>
      <c r="B92" t="s">
        <v>352</v>
      </c>
      <c r="E92" t="s">
        <v>81</v>
      </c>
      <c r="I92">
        <v>1</v>
      </c>
    </row>
    <row r="93" spans="1:9">
      <c r="A93">
        <v>91</v>
      </c>
      <c r="E93" t="s">
        <v>82</v>
      </c>
      <c r="I93">
        <v>1</v>
      </c>
    </row>
    <row r="94" spans="1:9">
      <c r="A94">
        <v>92</v>
      </c>
      <c r="B94" t="s">
        <v>353</v>
      </c>
      <c r="E94" t="s">
        <v>75</v>
      </c>
      <c r="I94">
        <v>1</v>
      </c>
    </row>
    <row r="95" spans="1:9">
      <c r="A95">
        <v>93</v>
      </c>
      <c r="E95" t="s">
        <v>76</v>
      </c>
      <c r="I95">
        <v>1</v>
      </c>
    </row>
    <row r="96" spans="1:9">
      <c r="A96">
        <v>94</v>
      </c>
      <c r="B96" t="s">
        <v>354</v>
      </c>
      <c r="E96" t="s">
        <v>159</v>
      </c>
      <c r="I96">
        <v>1</v>
      </c>
    </row>
    <row r="97" spans="1:9">
      <c r="A97">
        <v>95</v>
      </c>
      <c r="E97" t="s">
        <v>160</v>
      </c>
      <c r="I97">
        <v>1</v>
      </c>
    </row>
    <row r="98" spans="1:9">
      <c r="A98">
        <v>96</v>
      </c>
      <c r="B98" t="s">
        <v>355</v>
      </c>
      <c r="E98" t="s">
        <v>161</v>
      </c>
      <c r="I98">
        <v>1</v>
      </c>
    </row>
    <row r="99" spans="1:9">
      <c r="A99">
        <v>97</v>
      </c>
      <c r="E99" t="s">
        <v>162</v>
      </c>
      <c r="I99">
        <v>1</v>
      </c>
    </row>
    <row r="100" spans="1:9">
      <c r="A100">
        <v>98</v>
      </c>
      <c r="B100" t="s">
        <v>356</v>
      </c>
      <c r="E100" t="s">
        <v>163</v>
      </c>
      <c r="I100">
        <v>1</v>
      </c>
    </row>
    <row r="101" spans="1:9">
      <c r="A101">
        <v>99</v>
      </c>
      <c r="E101" t="s">
        <v>164</v>
      </c>
      <c r="I101">
        <v>1</v>
      </c>
    </row>
    <row r="102" spans="1:9">
      <c r="A102">
        <v>100</v>
      </c>
      <c r="B102" t="s">
        <v>357</v>
      </c>
      <c r="E102" t="s">
        <v>68</v>
      </c>
      <c r="I102">
        <v>1</v>
      </c>
    </row>
    <row r="103" spans="1:9">
      <c r="A103">
        <v>101</v>
      </c>
      <c r="E103" t="s">
        <v>69</v>
      </c>
      <c r="I103">
        <v>1</v>
      </c>
    </row>
    <row r="104" spans="1:9">
      <c r="A104">
        <v>102</v>
      </c>
      <c r="B104" t="s">
        <v>358</v>
      </c>
      <c r="E104" t="s">
        <v>153</v>
      </c>
      <c r="I104">
        <v>1</v>
      </c>
    </row>
    <row r="105" spans="1:9">
      <c r="A105">
        <v>103</v>
      </c>
      <c r="E105" t="s">
        <v>154</v>
      </c>
      <c r="I105">
        <v>1</v>
      </c>
    </row>
    <row r="106" spans="1:9">
      <c r="A106">
        <v>104</v>
      </c>
      <c r="B106" t="s">
        <v>359</v>
      </c>
      <c r="E106" t="s">
        <v>155</v>
      </c>
      <c r="I106">
        <v>1</v>
      </c>
    </row>
    <row r="107" spans="1:9">
      <c r="A107">
        <v>105</v>
      </c>
      <c r="E107" t="s">
        <v>156</v>
      </c>
      <c r="I107">
        <v>1</v>
      </c>
    </row>
    <row r="108" spans="1:9">
      <c r="A108">
        <v>106</v>
      </c>
      <c r="B108" t="s">
        <v>360</v>
      </c>
      <c r="E108" t="s">
        <v>60</v>
      </c>
      <c r="I108">
        <v>1</v>
      </c>
    </row>
    <row r="109" spans="1:9">
      <c r="A109">
        <v>107</v>
      </c>
      <c r="E109" t="s">
        <v>61</v>
      </c>
      <c r="I109">
        <v>1</v>
      </c>
    </row>
    <row r="110" spans="1:9">
      <c r="A110">
        <v>108</v>
      </c>
      <c r="B110" t="s">
        <v>361</v>
      </c>
      <c r="E110" t="s">
        <v>239</v>
      </c>
      <c r="I110">
        <v>1</v>
      </c>
    </row>
    <row r="111" spans="1:9">
      <c r="A111">
        <v>109</v>
      </c>
      <c r="E111" t="s">
        <v>240</v>
      </c>
      <c r="I111">
        <v>1</v>
      </c>
    </row>
    <row r="112" spans="1:9">
      <c r="A112">
        <v>110</v>
      </c>
      <c r="B112" t="s">
        <v>362</v>
      </c>
      <c r="E112" t="s">
        <v>237</v>
      </c>
      <c r="I112">
        <v>1</v>
      </c>
    </row>
    <row r="113" spans="1:9">
      <c r="A113">
        <v>111</v>
      </c>
      <c r="E113" t="s">
        <v>238</v>
      </c>
      <c r="I113">
        <v>1</v>
      </c>
    </row>
    <row r="114" spans="1:9">
      <c r="A114">
        <v>112</v>
      </c>
      <c r="B114" t="s">
        <v>0</v>
      </c>
      <c r="E114" t="s">
        <v>145</v>
      </c>
      <c r="I114">
        <v>1</v>
      </c>
    </row>
    <row r="115" spans="1:9">
      <c r="A115">
        <v>113</v>
      </c>
      <c r="E115" t="s">
        <v>146</v>
      </c>
      <c r="I115">
        <v>1</v>
      </c>
    </row>
    <row r="116" spans="1:9">
      <c r="A116">
        <v>114</v>
      </c>
      <c r="B116" t="s">
        <v>1</v>
      </c>
      <c r="E116" t="s">
        <v>143</v>
      </c>
      <c r="I116">
        <v>1</v>
      </c>
    </row>
    <row r="117" spans="1:9">
      <c r="A117">
        <v>115</v>
      </c>
      <c r="E117" t="s">
        <v>144</v>
      </c>
      <c r="I117">
        <v>1</v>
      </c>
    </row>
    <row r="118" spans="1:9">
      <c r="A118">
        <v>116</v>
      </c>
      <c r="B118" t="s">
        <v>2</v>
      </c>
      <c r="E118" t="s">
        <v>58</v>
      </c>
      <c r="I118">
        <v>1</v>
      </c>
    </row>
    <row r="119" spans="1:9">
      <c r="A119">
        <v>117</v>
      </c>
      <c r="E119" t="s">
        <v>59</v>
      </c>
      <c r="I119">
        <v>1</v>
      </c>
    </row>
    <row r="120" spans="1:9">
      <c r="A120">
        <v>118</v>
      </c>
      <c r="B120" t="s">
        <v>3</v>
      </c>
      <c r="E120" t="s">
        <v>326</v>
      </c>
      <c r="I120">
        <v>1</v>
      </c>
    </row>
    <row r="121" spans="1:9">
      <c r="A121">
        <v>119</v>
      </c>
      <c r="E121" t="s">
        <v>327</v>
      </c>
      <c r="I121">
        <v>1</v>
      </c>
    </row>
    <row r="122" spans="1:9">
      <c r="A122">
        <v>120</v>
      </c>
      <c r="B122" t="s">
        <v>4</v>
      </c>
      <c r="E122" t="s">
        <v>56</v>
      </c>
      <c r="I122">
        <v>1</v>
      </c>
    </row>
    <row r="123" spans="1:9">
      <c r="A123">
        <v>121</v>
      </c>
      <c r="E123" t="s">
        <v>57</v>
      </c>
      <c r="I123">
        <v>1</v>
      </c>
    </row>
    <row r="124" spans="1:9">
      <c r="A124">
        <v>122</v>
      </c>
      <c r="B124" t="s">
        <v>5</v>
      </c>
      <c r="E124" t="s">
        <v>46</v>
      </c>
      <c r="I124">
        <v>1</v>
      </c>
    </row>
    <row r="125" spans="1:9">
      <c r="A125">
        <v>123</v>
      </c>
      <c r="E125" t="s">
        <v>47</v>
      </c>
      <c r="I125">
        <v>1</v>
      </c>
    </row>
    <row r="126" spans="1:9">
      <c r="A126">
        <v>124</v>
      </c>
      <c r="B126" t="s">
        <v>6</v>
      </c>
      <c r="E126" t="s">
        <v>48</v>
      </c>
      <c r="I126">
        <v>1</v>
      </c>
    </row>
    <row r="127" spans="1:9">
      <c r="A127">
        <v>125</v>
      </c>
      <c r="E127" t="s">
        <v>49</v>
      </c>
      <c r="I127">
        <v>1</v>
      </c>
    </row>
    <row r="128" spans="1:9">
      <c r="A128">
        <v>126</v>
      </c>
      <c r="B128" t="s">
        <v>7</v>
      </c>
      <c r="E128" t="s">
        <v>50</v>
      </c>
      <c r="I128">
        <v>1</v>
      </c>
    </row>
    <row r="129" spans="1:9">
      <c r="A129">
        <v>127</v>
      </c>
      <c r="E129" t="s">
        <v>51</v>
      </c>
      <c r="I129">
        <v>1</v>
      </c>
    </row>
    <row r="130" spans="1:9">
      <c r="A130">
        <v>128</v>
      </c>
      <c r="B130" t="s">
        <v>8</v>
      </c>
      <c r="E130" t="s">
        <v>52</v>
      </c>
      <c r="I130">
        <v>0</v>
      </c>
    </row>
    <row r="131" spans="1:9">
      <c r="A131">
        <v>129</v>
      </c>
      <c r="E131" t="s">
        <v>53</v>
      </c>
      <c r="I131">
        <v>0</v>
      </c>
    </row>
    <row r="132" spans="1:9">
      <c r="A132">
        <v>130</v>
      </c>
      <c r="B132" t="s">
        <v>9</v>
      </c>
      <c r="E132" t="s">
        <v>54</v>
      </c>
      <c r="I132">
        <v>0</v>
      </c>
    </row>
    <row r="133" spans="1:9">
      <c r="A133">
        <v>131</v>
      </c>
      <c r="E133" t="s">
        <v>55</v>
      </c>
      <c r="I133">
        <v>0</v>
      </c>
    </row>
    <row r="134" spans="1:9">
      <c r="A134">
        <v>132</v>
      </c>
      <c r="B134" t="s">
        <v>10</v>
      </c>
      <c r="E134" t="b">
        <v>0</v>
      </c>
      <c r="I134">
        <v>0</v>
      </c>
    </row>
    <row r="135" spans="1:9">
      <c r="A135">
        <v>133</v>
      </c>
      <c r="E135">
        <v>0</v>
      </c>
      <c r="I135">
        <v>0</v>
      </c>
    </row>
    <row r="136" spans="1:9">
      <c r="A136">
        <v>134</v>
      </c>
      <c r="B136" t="s">
        <v>11</v>
      </c>
      <c r="E136">
        <v>0</v>
      </c>
      <c r="I136">
        <v>0</v>
      </c>
    </row>
    <row r="137" spans="1:9">
      <c r="A137">
        <v>135</v>
      </c>
      <c r="E137">
        <v>0</v>
      </c>
      <c r="I137">
        <v>0</v>
      </c>
    </row>
    <row r="138" spans="1:9">
      <c r="A138">
        <v>136</v>
      </c>
      <c r="B138" t="s">
        <v>12</v>
      </c>
      <c r="E138">
        <v>1</v>
      </c>
      <c r="I138">
        <v>0</v>
      </c>
    </row>
    <row r="139" spans="1:9">
      <c r="A139">
        <v>137</v>
      </c>
      <c r="E139" t="s">
        <v>288</v>
      </c>
      <c r="I139">
        <v>0</v>
      </c>
    </row>
    <row r="140" spans="1:9">
      <c r="A140">
        <v>138</v>
      </c>
      <c r="B140" t="s">
        <v>13</v>
      </c>
      <c r="E140" t="s">
        <v>289</v>
      </c>
      <c r="I140">
        <v>0</v>
      </c>
    </row>
    <row r="141" spans="1:9">
      <c r="A141">
        <v>139</v>
      </c>
      <c r="E141" t="b">
        <v>0</v>
      </c>
      <c r="I141">
        <v>0</v>
      </c>
    </row>
    <row r="142" spans="1:9">
      <c r="A142">
        <v>140</v>
      </c>
      <c r="B142" t="s">
        <v>14</v>
      </c>
      <c r="E142">
        <v>0</v>
      </c>
      <c r="I142">
        <v>0</v>
      </c>
    </row>
    <row r="143" spans="1:9">
      <c r="A143">
        <v>141</v>
      </c>
      <c r="E143">
        <v>0</v>
      </c>
      <c r="I143">
        <v>0</v>
      </c>
    </row>
    <row r="144" spans="1:9">
      <c r="A144">
        <v>142</v>
      </c>
      <c r="B144" t="s">
        <v>15</v>
      </c>
      <c r="E144">
        <v>0</v>
      </c>
      <c r="I144">
        <v>0</v>
      </c>
    </row>
    <row r="145" spans="1:9">
      <c r="A145">
        <v>143</v>
      </c>
      <c r="E145">
        <v>52</v>
      </c>
      <c r="I145">
        <v>0</v>
      </c>
    </row>
    <row r="146" spans="1:9">
      <c r="A146">
        <v>144</v>
      </c>
      <c r="B146" t="s">
        <v>16</v>
      </c>
      <c r="E146" t="s">
        <v>200</v>
      </c>
      <c r="I146">
        <v>0</v>
      </c>
    </row>
    <row r="147" spans="1:9">
      <c r="A147">
        <v>145</v>
      </c>
      <c r="E147" t="s">
        <v>167</v>
      </c>
      <c r="I147">
        <v>0</v>
      </c>
    </row>
    <row r="148" spans="1:9">
      <c r="A148">
        <v>146</v>
      </c>
      <c r="B148" t="s">
        <v>17</v>
      </c>
      <c r="E148" t="s">
        <v>165</v>
      </c>
      <c r="I148">
        <v>0</v>
      </c>
    </row>
    <row r="149" spans="1:9">
      <c r="A149">
        <v>147</v>
      </c>
      <c r="E149" t="s">
        <v>166</v>
      </c>
      <c r="I149">
        <v>0</v>
      </c>
    </row>
    <row r="150" spans="1:9">
      <c r="A150">
        <v>148</v>
      </c>
      <c r="B150" t="s">
        <v>18</v>
      </c>
      <c r="E150" t="s">
        <v>83</v>
      </c>
      <c r="I150">
        <v>0</v>
      </c>
    </row>
    <row r="151" spans="1:9">
      <c r="A151">
        <v>149</v>
      </c>
      <c r="E151" t="s">
        <v>85</v>
      </c>
      <c r="I151">
        <v>0</v>
      </c>
    </row>
    <row r="152" spans="1:9">
      <c r="A152">
        <v>150</v>
      </c>
      <c r="B152" t="s">
        <v>19</v>
      </c>
      <c r="E152" t="s">
        <v>169</v>
      </c>
      <c r="I152">
        <v>0</v>
      </c>
    </row>
    <row r="153" spans="1:9">
      <c r="A153">
        <v>151</v>
      </c>
      <c r="E153" t="s">
        <v>86</v>
      </c>
      <c r="I153">
        <v>0</v>
      </c>
    </row>
    <row r="154" spans="1:9">
      <c r="A154">
        <v>152</v>
      </c>
      <c r="B154" t="s">
        <v>20</v>
      </c>
      <c r="E154" t="s">
        <v>87</v>
      </c>
      <c r="I154">
        <v>0</v>
      </c>
    </row>
    <row r="155" spans="1:9">
      <c r="A155">
        <v>153</v>
      </c>
      <c r="E155" t="s">
        <v>88</v>
      </c>
      <c r="I155">
        <v>0</v>
      </c>
    </row>
    <row r="156" spans="1:9">
      <c r="A156">
        <v>154</v>
      </c>
      <c r="B156" t="s">
        <v>21</v>
      </c>
      <c r="E156" t="s">
        <v>89</v>
      </c>
      <c r="I156">
        <v>0</v>
      </c>
    </row>
    <row r="157" spans="1:9">
      <c r="A157">
        <v>155</v>
      </c>
      <c r="E157" t="s">
        <v>90</v>
      </c>
      <c r="I157">
        <v>0</v>
      </c>
    </row>
    <row r="158" spans="1:9">
      <c r="A158">
        <v>156</v>
      </c>
      <c r="B158" t="s">
        <v>22</v>
      </c>
      <c r="E158" t="s">
        <v>91</v>
      </c>
      <c r="I158">
        <v>0</v>
      </c>
    </row>
    <row r="159" spans="1:9">
      <c r="A159">
        <v>157</v>
      </c>
      <c r="E159" t="s">
        <v>92</v>
      </c>
      <c r="I159">
        <v>0</v>
      </c>
    </row>
    <row r="160" spans="1:9">
      <c r="A160">
        <v>158</v>
      </c>
      <c r="B160" t="s">
        <v>23</v>
      </c>
      <c r="E160" t="s">
        <v>93</v>
      </c>
      <c r="I160">
        <v>0</v>
      </c>
    </row>
    <row r="161" spans="1:9">
      <c r="A161">
        <v>159</v>
      </c>
      <c r="E161" t="s">
        <v>94</v>
      </c>
      <c r="I161">
        <v>0</v>
      </c>
    </row>
    <row r="162" spans="1:9">
      <c r="A162">
        <v>160</v>
      </c>
      <c r="B162" t="s">
        <v>24</v>
      </c>
      <c r="E162" t="s">
        <v>177</v>
      </c>
      <c r="I162">
        <v>0</v>
      </c>
    </row>
    <row r="163" spans="1:9">
      <c r="A163">
        <v>161</v>
      </c>
      <c r="E163" t="s">
        <v>178</v>
      </c>
      <c r="I163">
        <v>0</v>
      </c>
    </row>
    <row r="164" spans="1:9">
      <c r="A164">
        <v>162</v>
      </c>
      <c r="B164" t="s">
        <v>25</v>
      </c>
      <c r="E164" t="s">
        <v>95</v>
      </c>
      <c r="I164">
        <v>0</v>
      </c>
    </row>
    <row r="165" spans="1:9">
      <c r="A165">
        <v>163</v>
      </c>
      <c r="E165" t="s">
        <v>96</v>
      </c>
      <c r="I165">
        <v>0</v>
      </c>
    </row>
    <row r="166" spans="1:9">
      <c r="A166">
        <v>164</v>
      </c>
      <c r="B166" t="s">
        <v>26</v>
      </c>
      <c r="E166" t="s">
        <v>97</v>
      </c>
      <c r="I166">
        <v>0</v>
      </c>
    </row>
    <row r="167" spans="1:9">
      <c r="A167">
        <v>165</v>
      </c>
      <c r="E167" t="s">
        <v>98</v>
      </c>
      <c r="I167">
        <v>0</v>
      </c>
    </row>
    <row r="168" spans="1:9">
      <c r="A168">
        <v>166</v>
      </c>
      <c r="B168" t="s">
        <v>27</v>
      </c>
      <c r="E168" t="s">
        <v>99</v>
      </c>
      <c r="I168">
        <v>0</v>
      </c>
    </row>
    <row r="169" spans="1:9">
      <c r="A169">
        <v>167</v>
      </c>
      <c r="E169" t="s">
        <v>100</v>
      </c>
      <c r="I169">
        <v>0</v>
      </c>
    </row>
    <row r="170" spans="1:9">
      <c r="A170">
        <v>168</v>
      </c>
      <c r="B170" t="s">
        <v>28</v>
      </c>
      <c r="E170" t="s">
        <v>101</v>
      </c>
      <c r="I170">
        <v>0</v>
      </c>
    </row>
    <row r="171" spans="1:9">
      <c r="A171">
        <v>169</v>
      </c>
      <c r="E171" t="s">
        <v>102</v>
      </c>
      <c r="I171">
        <v>0</v>
      </c>
    </row>
    <row r="172" spans="1:9">
      <c r="A172">
        <v>170</v>
      </c>
      <c r="B172" t="s">
        <v>29</v>
      </c>
      <c r="E172" t="s">
        <v>103</v>
      </c>
      <c r="I172">
        <v>0</v>
      </c>
    </row>
    <row r="173" spans="1:9">
      <c r="A173">
        <v>171</v>
      </c>
      <c r="E173" t="s">
        <v>104</v>
      </c>
      <c r="I173">
        <v>0</v>
      </c>
    </row>
    <row r="174" spans="1:9">
      <c r="A174">
        <v>172</v>
      </c>
      <c r="B174" t="s">
        <v>30</v>
      </c>
      <c r="E174" t="s">
        <v>105</v>
      </c>
      <c r="I174">
        <v>0</v>
      </c>
    </row>
    <row r="175" spans="1:9">
      <c r="A175">
        <v>173</v>
      </c>
      <c r="E175" t="s">
        <v>106</v>
      </c>
      <c r="I175">
        <v>0</v>
      </c>
    </row>
    <row r="176" spans="1:9">
      <c r="A176">
        <v>174</v>
      </c>
      <c r="B176" t="s">
        <v>31</v>
      </c>
      <c r="E176" t="s">
        <v>64</v>
      </c>
      <c r="I176">
        <v>0</v>
      </c>
    </row>
    <row r="177" spans="1:9">
      <c r="A177">
        <v>175</v>
      </c>
      <c r="E177" t="s">
        <v>65</v>
      </c>
      <c r="I177">
        <v>0</v>
      </c>
    </row>
    <row r="178" spans="1:9">
      <c r="A178">
        <v>176</v>
      </c>
      <c r="B178" t="s">
        <v>32</v>
      </c>
      <c r="E178" t="s">
        <v>107</v>
      </c>
      <c r="I178">
        <v>0</v>
      </c>
    </row>
    <row r="179" spans="1:9">
      <c r="A179">
        <v>177</v>
      </c>
      <c r="E179" t="s">
        <v>108</v>
      </c>
      <c r="I179">
        <v>0</v>
      </c>
    </row>
    <row r="180" spans="1:9">
      <c r="A180">
        <v>178</v>
      </c>
      <c r="B180" t="s">
        <v>33</v>
      </c>
      <c r="E180" t="s">
        <v>109</v>
      </c>
      <c r="I180">
        <v>0</v>
      </c>
    </row>
    <row r="181" spans="1:9">
      <c r="A181">
        <v>179</v>
      </c>
      <c r="E181" t="s">
        <v>110</v>
      </c>
      <c r="I181">
        <v>0</v>
      </c>
    </row>
    <row r="182" spans="1:9">
      <c r="A182">
        <v>180</v>
      </c>
      <c r="B182" t="s">
        <v>34</v>
      </c>
      <c r="E182" t="s">
        <v>262</v>
      </c>
      <c r="I182">
        <v>0</v>
      </c>
    </row>
    <row r="183" spans="1:9">
      <c r="A183">
        <v>181</v>
      </c>
      <c r="E183" t="s">
        <v>263</v>
      </c>
      <c r="I183">
        <v>0</v>
      </c>
    </row>
    <row r="184" spans="1:9">
      <c r="A184">
        <v>182</v>
      </c>
      <c r="B184" t="s">
        <v>35</v>
      </c>
      <c r="E184" t="s">
        <v>111</v>
      </c>
      <c r="I184">
        <v>0</v>
      </c>
    </row>
    <row r="185" spans="1:9">
      <c r="A185">
        <v>183</v>
      </c>
      <c r="E185" t="s">
        <v>170</v>
      </c>
      <c r="I185">
        <v>0</v>
      </c>
    </row>
    <row r="186" spans="1:9">
      <c r="A186">
        <v>184</v>
      </c>
      <c r="B186" t="s">
        <v>36</v>
      </c>
      <c r="E186" t="s">
        <v>112</v>
      </c>
      <c r="I186">
        <v>0</v>
      </c>
    </row>
    <row r="187" spans="1:9">
      <c r="A187">
        <v>185</v>
      </c>
      <c r="E187" t="s">
        <v>113</v>
      </c>
      <c r="I187">
        <v>0</v>
      </c>
    </row>
    <row r="188" spans="1:9">
      <c r="A188">
        <v>186</v>
      </c>
      <c r="B188" t="s">
        <v>37</v>
      </c>
      <c r="E188" t="s">
        <v>290</v>
      </c>
      <c r="I188">
        <v>0</v>
      </c>
    </row>
    <row r="189" spans="1:9">
      <c r="A189">
        <v>187</v>
      </c>
      <c r="E189" t="s">
        <v>291</v>
      </c>
      <c r="I189">
        <v>0</v>
      </c>
    </row>
    <row r="190" spans="1:9">
      <c r="A190">
        <v>188</v>
      </c>
      <c r="B190" t="s">
        <v>38</v>
      </c>
      <c r="E190" t="s">
        <v>114</v>
      </c>
      <c r="I190">
        <v>0</v>
      </c>
    </row>
    <row r="191" spans="1:9">
      <c r="A191">
        <v>189</v>
      </c>
      <c r="E191" t="s">
        <v>115</v>
      </c>
      <c r="I191">
        <v>0</v>
      </c>
    </row>
    <row r="192" spans="1:9">
      <c r="A192">
        <v>190</v>
      </c>
      <c r="B192" t="s">
        <v>39</v>
      </c>
      <c r="E192" t="s">
        <v>116</v>
      </c>
      <c r="I192">
        <v>0</v>
      </c>
    </row>
    <row r="193" spans="1:9">
      <c r="A193">
        <v>191</v>
      </c>
      <c r="E193" t="s">
        <v>117</v>
      </c>
      <c r="I193">
        <v>0</v>
      </c>
    </row>
    <row r="194" spans="1:9">
      <c r="A194">
        <v>192</v>
      </c>
      <c r="B194" t="s">
        <v>40</v>
      </c>
      <c r="E194" t="s">
        <v>66</v>
      </c>
      <c r="I194">
        <v>0</v>
      </c>
    </row>
    <row r="195" spans="1:9">
      <c r="A195">
        <v>193</v>
      </c>
      <c r="E195" t="s">
        <v>67</v>
      </c>
      <c r="I195">
        <v>0</v>
      </c>
    </row>
    <row r="196" spans="1:9">
      <c r="A196">
        <v>194</v>
      </c>
      <c r="B196" t="s">
        <v>41</v>
      </c>
      <c r="E196" t="s">
        <v>118</v>
      </c>
      <c r="I196">
        <v>0</v>
      </c>
    </row>
    <row r="197" spans="1:9">
      <c r="A197">
        <v>195</v>
      </c>
      <c r="E197" t="s">
        <v>119</v>
      </c>
      <c r="I197">
        <v>0</v>
      </c>
    </row>
    <row r="198" spans="1:9">
      <c r="A198">
        <v>196</v>
      </c>
      <c r="B198" t="s">
        <v>42</v>
      </c>
      <c r="E198" t="s">
        <v>292</v>
      </c>
      <c r="I198">
        <v>0</v>
      </c>
    </row>
    <row r="199" spans="1:9">
      <c r="A199">
        <v>197</v>
      </c>
      <c r="E199" t="s">
        <v>293</v>
      </c>
      <c r="I199">
        <v>0</v>
      </c>
    </row>
    <row r="200" spans="1:9">
      <c r="A200">
        <v>198</v>
      </c>
      <c r="B200" t="s">
        <v>43</v>
      </c>
      <c r="E200" t="s">
        <v>120</v>
      </c>
      <c r="I200">
        <v>0</v>
      </c>
    </row>
    <row r="201" spans="1:9">
      <c r="A201">
        <v>199</v>
      </c>
      <c r="E201" t="s">
        <v>121</v>
      </c>
      <c r="I201">
        <v>0</v>
      </c>
    </row>
    <row r="202" spans="1:9">
      <c r="A202">
        <v>200</v>
      </c>
      <c r="B202">
        <v>412</v>
      </c>
      <c r="E202" t="s">
        <v>122</v>
      </c>
      <c r="I202">
        <v>0</v>
      </c>
    </row>
    <row r="203" spans="1:9">
      <c r="A203">
        <v>201</v>
      </c>
      <c r="E203" t="s">
        <v>123</v>
      </c>
      <c r="I203">
        <v>0</v>
      </c>
    </row>
    <row r="204" spans="1:9">
      <c r="A204">
        <v>202</v>
      </c>
      <c r="B204" t="s">
        <v>44</v>
      </c>
      <c r="E204" t="s">
        <v>175</v>
      </c>
      <c r="I204">
        <v>0</v>
      </c>
    </row>
    <row r="205" spans="1:9">
      <c r="A205">
        <v>203</v>
      </c>
      <c r="E205" t="s">
        <v>176</v>
      </c>
      <c r="I205">
        <v>0</v>
      </c>
    </row>
    <row r="206" spans="1:9">
      <c r="A206">
        <v>204</v>
      </c>
      <c r="B206" t="s">
        <v>45</v>
      </c>
      <c r="E206" t="s">
        <v>294</v>
      </c>
      <c r="I206">
        <v>0</v>
      </c>
    </row>
    <row r="207" spans="1:9">
      <c r="A207">
        <v>205</v>
      </c>
      <c r="E207" t="s">
        <v>295</v>
      </c>
      <c r="I207">
        <v>0</v>
      </c>
    </row>
    <row r="208" spans="1:9">
      <c r="A208">
        <v>206</v>
      </c>
      <c r="B208">
        <v>7</v>
      </c>
      <c r="E208" t="s">
        <v>296</v>
      </c>
      <c r="I208">
        <v>0</v>
      </c>
    </row>
    <row r="209" spans="1:9">
      <c r="A209">
        <v>207</v>
      </c>
      <c r="B209" t="s">
        <v>171</v>
      </c>
      <c r="E209" t="s">
        <v>297</v>
      </c>
      <c r="I209">
        <v>0</v>
      </c>
    </row>
    <row r="210" spans="1:9">
      <c r="A210">
        <v>208</v>
      </c>
      <c r="B210" t="s">
        <v>179</v>
      </c>
      <c r="E210" t="s">
        <v>298</v>
      </c>
      <c r="I210">
        <v>0</v>
      </c>
    </row>
    <row r="211" spans="1:9">
      <c r="A211">
        <v>209</v>
      </c>
      <c r="B211" t="s">
        <v>172</v>
      </c>
      <c r="E211" t="s">
        <v>299</v>
      </c>
      <c r="I211">
        <v>0</v>
      </c>
    </row>
    <row r="212" spans="1:9">
      <c r="A212">
        <v>210</v>
      </c>
      <c r="B212" t="s">
        <v>173</v>
      </c>
      <c r="E212" t="s">
        <v>300</v>
      </c>
      <c r="I212">
        <v>0</v>
      </c>
    </row>
    <row r="213" spans="1:9">
      <c r="A213">
        <v>211</v>
      </c>
      <c r="B213" t="s">
        <v>174</v>
      </c>
      <c r="E213" t="s">
        <v>124</v>
      </c>
      <c r="I213">
        <v>0</v>
      </c>
    </row>
    <row r="214" spans="1:9">
      <c r="A214">
        <v>212</v>
      </c>
      <c r="B214" t="s">
        <v>73</v>
      </c>
      <c r="E214" t="s">
        <v>301</v>
      </c>
      <c r="I214">
        <v>0</v>
      </c>
    </row>
    <row r="215" spans="1:9">
      <c r="A215">
        <v>213</v>
      </c>
      <c r="B215" t="s">
        <v>74</v>
      </c>
      <c r="E215" t="s">
        <v>125</v>
      </c>
      <c r="I215">
        <v>0</v>
      </c>
    </row>
    <row r="216" spans="1:9">
      <c r="A216">
        <v>214</v>
      </c>
      <c r="B216">
        <v>64</v>
      </c>
      <c r="E216" t="s">
        <v>302</v>
      </c>
      <c r="I216">
        <v>0</v>
      </c>
    </row>
    <row r="217" spans="1:9">
      <c r="A217">
        <v>215</v>
      </c>
      <c r="B217">
        <v>1</v>
      </c>
      <c r="E217" t="s">
        <v>126</v>
      </c>
      <c r="I217">
        <v>0</v>
      </c>
    </row>
    <row r="218" spans="1:9">
      <c r="A218">
        <v>216</v>
      </c>
      <c r="E218" t="s">
        <v>303</v>
      </c>
      <c r="I218">
        <v>0</v>
      </c>
    </row>
    <row r="219" spans="1:9">
      <c r="A219">
        <v>217</v>
      </c>
      <c r="E219" t="s">
        <v>127</v>
      </c>
      <c r="I219">
        <v>0</v>
      </c>
    </row>
    <row r="220" spans="1:9">
      <c r="A220">
        <v>218</v>
      </c>
      <c r="E220" t="s">
        <v>304</v>
      </c>
      <c r="I220">
        <v>0</v>
      </c>
    </row>
    <row r="221" spans="1:9">
      <c r="A221">
        <v>219</v>
      </c>
      <c r="E221" t="s">
        <v>128</v>
      </c>
      <c r="I221">
        <v>0</v>
      </c>
    </row>
    <row r="222" spans="1:9">
      <c r="A222">
        <v>220</v>
      </c>
      <c r="E222" t="s">
        <v>305</v>
      </c>
      <c r="I222">
        <v>0</v>
      </c>
    </row>
    <row r="223" spans="1:9">
      <c r="A223">
        <v>221</v>
      </c>
      <c r="E223" t="s">
        <v>129</v>
      </c>
      <c r="I223">
        <v>0</v>
      </c>
    </row>
    <row r="224" spans="1:9">
      <c r="A224">
        <v>222</v>
      </c>
      <c r="E224" t="s">
        <v>306</v>
      </c>
      <c r="I224">
        <v>0</v>
      </c>
    </row>
    <row r="225" spans="1:9">
      <c r="A225">
        <v>223</v>
      </c>
      <c r="E225" t="s">
        <v>130</v>
      </c>
      <c r="I225">
        <v>0</v>
      </c>
    </row>
    <row r="226" spans="1:9">
      <c r="A226">
        <v>224</v>
      </c>
      <c r="E226" t="s">
        <v>307</v>
      </c>
      <c r="I226">
        <v>0</v>
      </c>
    </row>
    <row r="227" spans="1:9">
      <c r="A227">
        <v>225</v>
      </c>
      <c r="E227" t="s">
        <v>131</v>
      </c>
      <c r="I227">
        <v>0</v>
      </c>
    </row>
    <row r="228" spans="1:9">
      <c r="A228">
        <v>226</v>
      </c>
      <c r="E228" t="s">
        <v>308</v>
      </c>
      <c r="I228">
        <v>0</v>
      </c>
    </row>
    <row r="229" spans="1:9">
      <c r="A229">
        <v>227</v>
      </c>
      <c r="E229" t="s">
        <v>132</v>
      </c>
      <c r="I229">
        <v>0</v>
      </c>
    </row>
    <row r="230" spans="1:9">
      <c r="A230">
        <v>228</v>
      </c>
      <c r="E230" t="s">
        <v>133</v>
      </c>
      <c r="I230">
        <v>0</v>
      </c>
    </row>
    <row r="231" spans="1:9">
      <c r="A231">
        <v>229</v>
      </c>
      <c r="E231" t="s">
        <v>134</v>
      </c>
      <c r="I231">
        <v>0</v>
      </c>
    </row>
    <row r="232" spans="1:9">
      <c r="A232">
        <v>230</v>
      </c>
      <c r="E232" t="s">
        <v>135</v>
      </c>
      <c r="I232">
        <v>0</v>
      </c>
    </row>
    <row r="233" spans="1:9">
      <c r="A233">
        <v>231</v>
      </c>
      <c r="E233" t="s">
        <v>136</v>
      </c>
      <c r="I233">
        <v>0</v>
      </c>
    </row>
    <row r="234" spans="1:9">
      <c r="A234">
        <v>232</v>
      </c>
      <c r="E234" s="7" t="s">
        <v>71</v>
      </c>
      <c r="I234">
        <v>0</v>
      </c>
    </row>
    <row r="235" spans="1:9">
      <c r="A235">
        <v>233</v>
      </c>
      <c r="E235" t="s">
        <v>137</v>
      </c>
      <c r="I235">
        <v>0</v>
      </c>
    </row>
    <row r="236" spans="1:9">
      <c r="A236">
        <v>234</v>
      </c>
      <c r="E236" t="s">
        <v>309</v>
      </c>
      <c r="I236">
        <v>0</v>
      </c>
    </row>
    <row r="237" spans="1:9">
      <c r="A237">
        <v>235</v>
      </c>
      <c r="E237" t="s">
        <v>310</v>
      </c>
      <c r="I237">
        <v>0</v>
      </c>
    </row>
    <row r="238" spans="1:9">
      <c r="A238">
        <v>236</v>
      </c>
      <c r="E238" t="s">
        <v>138</v>
      </c>
      <c r="I238">
        <v>0</v>
      </c>
    </row>
    <row r="239" spans="1:9">
      <c r="A239">
        <v>237</v>
      </c>
      <c r="E239" t="s">
        <v>139</v>
      </c>
      <c r="I239">
        <v>0</v>
      </c>
    </row>
    <row r="240" spans="1:9">
      <c r="A240">
        <v>238</v>
      </c>
      <c r="E240" t="s">
        <v>311</v>
      </c>
      <c r="I240">
        <v>0</v>
      </c>
    </row>
    <row r="241" spans="1:9">
      <c r="A241">
        <v>239</v>
      </c>
      <c r="E241" t="s">
        <v>312</v>
      </c>
      <c r="I241">
        <v>2</v>
      </c>
    </row>
    <row r="242" spans="1:9">
      <c r="A242">
        <v>240</v>
      </c>
      <c r="E242" t="s">
        <v>62</v>
      </c>
    </row>
    <row r="243" spans="1:9">
      <c r="A243">
        <v>241</v>
      </c>
      <c r="E243" t="s">
        <v>63</v>
      </c>
    </row>
    <row r="244" spans="1:9">
      <c r="A244">
        <v>242</v>
      </c>
      <c r="E244" t="s">
        <v>70</v>
      </c>
    </row>
    <row r="245" spans="1:9">
      <c r="A245">
        <v>243</v>
      </c>
      <c r="E245" t="s">
        <v>168</v>
      </c>
    </row>
    <row r="246" spans="1:9">
      <c r="A246">
        <v>244</v>
      </c>
      <c r="E246" t="s">
        <v>264</v>
      </c>
    </row>
    <row r="247" spans="1:9">
      <c r="A247">
        <v>245</v>
      </c>
      <c r="E247" t="s">
        <v>265</v>
      </c>
    </row>
    <row r="248" spans="1:9">
      <c r="A248">
        <v>246</v>
      </c>
      <c r="E248" t="s">
        <v>241</v>
      </c>
    </row>
    <row r="249" spans="1:9">
      <c r="A249">
        <v>247</v>
      </c>
      <c r="E249" t="s">
        <v>84</v>
      </c>
    </row>
    <row r="250" spans="1:9">
      <c r="A250">
        <v>248</v>
      </c>
      <c r="E250" t="b">
        <v>0</v>
      </c>
    </row>
    <row r="251" spans="1:9">
      <c r="A251">
        <v>249</v>
      </c>
      <c r="E251">
        <v>0</v>
      </c>
    </row>
    <row r="252" spans="1:9">
      <c r="A252">
        <v>250</v>
      </c>
      <c r="E252">
        <v>0</v>
      </c>
    </row>
    <row r="253" spans="1:9">
      <c r="A253">
        <v>251</v>
      </c>
      <c r="E253">
        <v>0</v>
      </c>
    </row>
    <row r="254" spans="1:9">
      <c r="A254">
        <v>252</v>
      </c>
      <c r="E254">
        <v>2</v>
      </c>
    </row>
    <row r="255" spans="1:9">
      <c r="A255">
        <v>253</v>
      </c>
      <c r="E255" t="s">
        <v>313</v>
      </c>
    </row>
    <row r="256" spans="1:9">
      <c r="A256">
        <v>254</v>
      </c>
      <c r="E256" t="s">
        <v>314</v>
      </c>
    </row>
    <row r="257" spans="5:5">
      <c r="E257" t="s">
        <v>77</v>
      </c>
    </row>
    <row r="258" spans="5:5">
      <c r="E258" t="s">
        <v>78</v>
      </c>
    </row>
    <row r="259" spans="5:5">
      <c r="E259" t="b">
        <v>1</v>
      </c>
    </row>
    <row r="260" spans="5:5">
      <c r="E260">
        <v>77</v>
      </c>
    </row>
    <row r="261" spans="5:5">
      <c r="E261">
        <v>3328</v>
      </c>
    </row>
    <row r="262" spans="5:5">
      <c r="E262">
        <v>0</v>
      </c>
    </row>
    <row r="263" spans="5:5">
      <c r="E263">
        <v>1</v>
      </c>
    </row>
    <row r="264" spans="5:5">
      <c r="E264" t="s">
        <v>315</v>
      </c>
    </row>
    <row r="265" spans="5:5">
      <c r="E265" t="s">
        <v>316</v>
      </c>
    </row>
    <row r="266" spans="5:5">
      <c r="E266" t="b">
        <v>1</v>
      </c>
    </row>
    <row r="267" spans="5:5">
      <c r="E267">
        <v>76</v>
      </c>
    </row>
    <row r="268" spans="5:5">
      <c r="E268">
        <v>6656</v>
      </c>
    </row>
    <row r="269" spans="5:5">
      <c r="E269">
        <v>0</v>
      </c>
    </row>
  </sheetData>
  <phoneticPr fontId="5"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1DCD3E13DCE00499028174F263B9301" ma:contentTypeVersion="4" ma:contentTypeDescription="צור מסמך חדש." ma:contentTypeScope="" ma:versionID="eebfd943ae08c6da724defa1082eb482">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D5E03BD3-638D-4F03-9C7A-CAF8970B7B01}"/>
</file>

<file path=customXml/itemProps2.xml><?xml version="1.0" encoding="utf-8"?>
<ds:datastoreItem xmlns:ds="http://schemas.openxmlformats.org/officeDocument/2006/customXml" ds:itemID="{D248BE93-030B-4F9E-A901-A97EF504EA6B}"/>
</file>

<file path=customXml/itemProps3.xml><?xml version="1.0" encoding="utf-8"?>
<ds:datastoreItem xmlns:ds="http://schemas.openxmlformats.org/officeDocument/2006/customXml" ds:itemID="{12C85AA1-B9EE-4F03-A78F-B94B31A4A3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43</vt:i4>
      </vt:variant>
      <vt:variant>
        <vt:lpstr>טווחים בעלי שם</vt:lpstr>
      </vt:variant>
      <vt:variant>
        <vt:i4>2</vt:i4>
      </vt:variant>
    </vt:vector>
  </HeadingPairs>
  <TitlesOfParts>
    <vt:vector size="45" baseType="lpstr">
      <vt:lpstr>איור ג'-1</vt:lpstr>
      <vt:lpstr>נתונים ג'-1</vt:lpstr>
      <vt:lpstr>איור ג'-2</vt:lpstr>
      <vt:lpstr>נתונים ג'-2</vt:lpstr>
      <vt:lpstr>איור ג'-3</vt:lpstr>
      <vt:lpstr>נתונים ג'-3</vt:lpstr>
      <vt:lpstr>איור ג'-4</vt:lpstr>
      <vt:lpstr>נתונים ג'-4</vt:lpstr>
      <vt:lpstr>איור ג'-5</vt:lpstr>
      <vt:lpstr>נתונים ג'-5</vt:lpstr>
      <vt:lpstr>איור ג'-6</vt:lpstr>
      <vt:lpstr>נתונים ג'-6</vt:lpstr>
      <vt:lpstr>איור ג'-7</vt:lpstr>
      <vt:lpstr>נתונים ג'-7</vt:lpstr>
      <vt:lpstr>איור ג'-8</vt:lpstr>
      <vt:lpstr>נתונים ג'-8</vt:lpstr>
      <vt:lpstr>איור ג'-9</vt:lpstr>
      <vt:lpstr>נתונים ג'-9</vt:lpstr>
      <vt:lpstr>איור ג'-10</vt:lpstr>
      <vt:lpstr>נתונים ג'-10</vt:lpstr>
      <vt:lpstr>איור ג'-11</vt:lpstr>
      <vt:lpstr>נתונים ג'-11 </vt:lpstr>
      <vt:lpstr>איור ג'-12 </vt:lpstr>
      <vt:lpstr>נתונים ג'-12</vt:lpstr>
      <vt:lpstr>איור ג'-13</vt:lpstr>
      <vt:lpstr>נתונים ג'-13</vt:lpstr>
      <vt:lpstr>איור ג'-14</vt:lpstr>
      <vt:lpstr>נתונים ג'-14</vt:lpstr>
      <vt:lpstr>איור ג'-15 </vt:lpstr>
      <vt:lpstr>נתונים ג'-15 </vt:lpstr>
      <vt:lpstr>איור ג'-16</vt:lpstr>
      <vt:lpstr>נתונים ג'-16</vt:lpstr>
      <vt:lpstr>איור ג'-17</vt:lpstr>
      <vt:lpstr>נתונים ג'-17</vt:lpstr>
      <vt:lpstr>איור ג'-18</vt:lpstr>
      <vt:lpstr>נתונים ג'-18</vt:lpstr>
      <vt:lpstr>איור ג'-19</vt:lpstr>
      <vt:lpstr>נתונים ג'-19</vt:lpstr>
      <vt:lpstr>איור ג'-20 </vt:lpstr>
      <vt:lpstr>נתונים ג'-20 </vt:lpstr>
      <vt:lpstr>איור ג'-21</vt:lpstr>
      <vt:lpstr>נתונים ג'-21</vt:lpstr>
      <vt:lpstr>לוח אינדיקטורים</vt:lpstr>
      <vt:lpstr>'נתונים ג''-3'!WPrint_TitlesW</vt:lpstr>
      <vt:lpstr>'נתונים ג''-6'!WPrint_TitlesW</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z564</dc:creator>
  <cp:lastModifiedBy>internet</cp:lastModifiedBy>
  <cp:lastPrinted>2018-03-12T07:38:40Z</cp:lastPrinted>
  <dcterms:created xsi:type="dcterms:W3CDTF">2008-08-13T12:25:23Z</dcterms:created>
  <dcterms:modified xsi:type="dcterms:W3CDTF">2018-03-13T12:23:42Z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0x01010061DCD3E13DCE00499028174F263B9301</vt:lpwstr>
  </property>
</Properties>
</file>