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drawings/drawing12.xml" ContentType="application/vnd.openxmlformats-officedocument.drawingml.chartshapes+xml"/>
  <Override PartName="/xl/drawings/drawing22.xml" ContentType="application/vnd.openxmlformats-officedocument.drawingml.chartshapes+xml"/>
  <Override PartName="/xl/drawings/drawing29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workbook.xml" ContentType="application/vnd.openxmlformats-officedocument.spreadsheetml.sheet.main+xml"/>
  <Override PartName="/xl/worksheets/sheet11.xml" ContentType="application/vnd.openxmlformats-officedocument.spreadsheetml.worksheet+xml"/>
  <Override PartName="/xl/charts/colors16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16.xml" ContentType="application/vnd.ms-office.chartstyle+xml"/>
  <Override PartName="/xl/charts/chart24.xml" ContentType="application/vnd.openxmlformats-officedocument.drawingml.chart+xml"/>
  <Override PartName="/xl/drawings/drawing30.xml" ContentType="application/vnd.openxmlformats-officedocument.drawing+xml"/>
  <Override PartName="/xl/charts/style12.xml" ContentType="application/vnd.ms-office.chartstyle+xml"/>
  <Override PartName="/xl/charts/colors12.xml" ContentType="application/vnd.ms-office.chartcolorstyle+xml"/>
  <Override PartName="/xl/worksheets/sheet5.xml" ContentType="application/vnd.openxmlformats-officedocument.spreadsheetml.worksheet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worksheets/sheet4.xml" ContentType="application/vnd.openxmlformats-officedocument.spreadsheetml.worksheet+xml"/>
  <Override PartName="/xl/charts/colors14.xml" ContentType="application/vnd.ms-office.chartcolorstyle+xml"/>
  <Override PartName="/xl/charts/style14.xml" ContentType="application/vnd.ms-office.chartstyle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7.xml" ContentType="application/vnd.openxmlformats-officedocument.drawing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hart14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charts/colors2.xml" ContentType="application/vnd.ms-office.chartcolorstyle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charts/style1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olors4.xml" ContentType="application/vnd.ms-office.chartcolorstyle+xml"/>
  <Override PartName="/xl/charts/style4.xml" ContentType="application/vnd.ms-office.chart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harts/style6.xml" ContentType="application/vnd.ms-office.chartstyle+xml"/>
  <Override PartName="/xl/charts/chart5.xml" ContentType="application/vnd.openxmlformats-officedocument.drawingml.chart+xml"/>
  <Override PartName="/xl/worksheets/sheet9.xml" ContentType="application/vnd.openxmlformats-officedocument.spreadsheetml.worksheet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olors8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drawings/drawing18.xml" ContentType="application/vnd.openxmlformats-officedocument.drawing+xml"/>
  <Override PartName="/xl/charts/colors10.xml" ContentType="application/vnd.ms-office.chartcolorstyle+xml"/>
  <Override PartName="/xl/charts/style10.xml" ContentType="application/vnd.ms-office.chartstyle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charts/chart12.xml" ContentType="application/vnd.openxmlformats-officedocument.drawingml.chart+xml"/>
  <Override PartName="/xl/charts/style8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xl/tables/table19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6.xml" ContentType="application/vnd.openxmlformats-officedocument.spreadsheetml.table+xml"/>
  <Override PartName="/xl/tables/table21.xml" ContentType="application/vnd.openxmlformats-officedocument.spreadsheetml.table+xml"/>
  <Override PartName="/xl/tables/table14.xml" ContentType="application/vnd.openxmlformats-officedocument.spreadsheetml.table+xml"/>
  <Override PartName="/xl/tables/table7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24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22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23.xml" ContentType="application/vnd.openxmlformats-officedocument.spreadsheetml.table+xml"/>
  <Override PartName="/xl/externalLinks/externalLink1.xml" ContentType="application/vnd.openxmlformats-officedocument.spreadsheetml.externalLink+xml"/>
  <Override PartName="/xl/tables/table5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mmh\vmmh\ISD\מבט סטטיסטי\2019\פרקים שוטפים\פרקים שוטפים אקסל פונט אריאל לאתר\אנגלית\"/>
    </mc:Choice>
  </mc:AlternateContent>
  <bookViews>
    <workbookView xWindow="0" yWindow="0" windowWidth="28800" windowHeight="10905" tabRatio="1000" firstSheet="33" activeTab="45"/>
  </bookViews>
  <sheets>
    <sheet name="Figure 3.1 data" sheetId="1" r:id="rId1"/>
    <sheet name="Figure 3.1" sheetId="2" r:id="rId2"/>
    <sheet name="Figure 3.2 data" sheetId="3" r:id="rId3"/>
    <sheet name="Figure 3.2 " sheetId="4" r:id="rId4"/>
    <sheet name="Figure 3.3 data" sheetId="5" r:id="rId5"/>
    <sheet name="Figure 3.3" sheetId="6" r:id="rId6"/>
    <sheet name="Figure 3.4 data" sheetId="7" r:id="rId7"/>
    <sheet name="Figure 3.4" sheetId="8" r:id="rId8"/>
    <sheet name="Figure 3.5 data" sheetId="9" r:id="rId9"/>
    <sheet name="Figure 3.5" sheetId="10" r:id="rId10"/>
    <sheet name="Figure 3.6 data" sheetId="11" r:id="rId11"/>
    <sheet name="Figure 3.6" sheetId="12" r:id="rId12"/>
    <sheet name="Figure 3.7 data" sheetId="13" r:id="rId13"/>
    <sheet name="Figure 3.7" sheetId="14" r:id="rId14"/>
    <sheet name="Figure 3.8 data" sheetId="15" r:id="rId15"/>
    <sheet name="Figure 3.8" sheetId="16" r:id="rId16"/>
    <sheet name="Figure 3.9 data" sheetId="17" r:id="rId17"/>
    <sheet name="Figure 3.9" sheetId="18" r:id="rId18"/>
    <sheet name="Figure 3.10 data" sheetId="19" r:id="rId19"/>
    <sheet name="Figure 3.10" sheetId="20" r:id="rId20"/>
    <sheet name="Figure 3.11 data" sheetId="22" r:id="rId21"/>
    <sheet name="Figure 3.11" sheetId="21" r:id="rId22"/>
    <sheet name="Figure 3.12 data" sheetId="23" r:id="rId23"/>
    <sheet name="Figure 3.12" sheetId="24" r:id="rId24"/>
    <sheet name="Figure 3.13 data" sheetId="25" r:id="rId25"/>
    <sheet name="Figure 3.13 " sheetId="26" r:id="rId26"/>
    <sheet name="Figure 3.14 data" sheetId="29" r:id="rId27"/>
    <sheet name="Figure 3.14" sheetId="30" r:id="rId28"/>
    <sheet name="Figure 3.15 data" sheetId="31" r:id="rId29"/>
    <sheet name="Figure 3.15" sheetId="32" r:id="rId30"/>
    <sheet name="Figure 3.16 data" sheetId="33" r:id="rId31"/>
    <sheet name="Figure 3.16" sheetId="34" r:id="rId32"/>
    <sheet name="Figure 3.17 data" sheetId="35" r:id="rId33"/>
    <sheet name="Figure 3.17" sheetId="36" r:id="rId34"/>
    <sheet name="Figure 3.18 data" sheetId="37" r:id="rId35"/>
    <sheet name="Figure 3.19 data" sheetId="39" r:id="rId36"/>
    <sheet name="Figure 3.18" sheetId="38" r:id="rId37"/>
    <sheet name="Figure 3.19" sheetId="40" r:id="rId38"/>
    <sheet name="Figure 3.20 data" sheetId="43" r:id="rId39"/>
    <sheet name="Figure 3.20" sheetId="44" r:id="rId40"/>
    <sheet name="Figure 3.21 data" sheetId="50" r:id="rId41"/>
    <sheet name="Figure 3.21" sheetId="51" r:id="rId42"/>
    <sheet name="Figure 3.22 data" sheetId="45" r:id="rId43"/>
    <sheet name="Figure 3.22" sheetId="46" r:id="rId44"/>
    <sheet name="Figure 3.23 data" sheetId="47" r:id="rId45"/>
    <sheet name="Figure 3.23" sheetId="48" r:id="rId46"/>
    <sheet name="Indicators" sheetId="52" r:id="rId47"/>
  </sheets>
  <externalReferences>
    <externalReference r:id="rId4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7" l="1"/>
  <c r="G3" i="47" l="1"/>
  <c r="G4" i="47"/>
  <c r="G2" i="47"/>
  <c r="D10" i="31" l="1"/>
  <c r="D11" i="31"/>
  <c r="B20" i="33" l="1"/>
  <c r="B19" i="33"/>
</calcChain>
</file>

<file path=xl/sharedStrings.xml><?xml version="1.0" encoding="utf-8"?>
<sst xmlns="http://schemas.openxmlformats.org/spreadsheetml/2006/main" count="282" uniqueCount="145">
  <si>
    <t>2010</t>
  </si>
  <si>
    <t>2011</t>
  </si>
  <si>
    <t>2012</t>
  </si>
  <si>
    <t>2013</t>
  </si>
  <si>
    <t>2014</t>
  </si>
  <si>
    <t>2015</t>
  </si>
  <si>
    <t>2016</t>
  </si>
  <si>
    <t>2018</t>
  </si>
  <si>
    <t>2017</t>
  </si>
  <si>
    <t>2019</t>
  </si>
  <si>
    <t>Q1</t>
  </si>
  <si>
    <t>Q2</t>
  </si>
  <si>
    <t>Q3</t>
  </si>
  <si>
    <t>Q4</t>
  </si>
  <si>
    <t>MSCI WORLD</t>
  </si>
  <si>
    <t>S&amp;P 500</t>
  </si>
  <si>
    <t>Reserve assets</t>
  </si>
  <si>
    <t>Financial investments in tradable securities</t>
  </si>
  <si>
    <t>Direct investments</t>
  </si>
  <si>
    <t>Total</t>
  </si>
  <si>
    <t>Figure 3.1: The Balance of Israelis’ Assets Abroad</t>
  </si>
  <si>
    <t>$ billion</t>
  </si>
  <si>
    <t>Columm1</t>
  </si>
  <si>
    <t>Price change</t>
  </si>
  <si>
    <t>Exchange rate differential</t>
  </si>
  <si>
    <t>Total change</t>
  </si>
  <si>
    <t>Net transactions</t>
  </si>
  <si>
    <t>Figure 3.2: Factors in the Change of the Balance of Assets Abroad</t>
  </si>
  <si>
    <t>Owner’s loans</t>
  </si>
  <si>
    <t>Share capital</t>
  </si>
  <si>
    <t xml:space="preserve">Direct Investments </t>
  </si>
  <si>
    <t>Figure 3.3: Balance of Direct Investments Abroad, by Instrument</t>
  </si>
  <si>
    <t>New investments</t>
  </si>
  <si>
    <t>Accumulated profits</t>
  </si>
  <si>
    <t>Figure 3.4: Net Direct Investments in Foreign Share Capital</t>
  </si>
  <si>
    <t>Tradable bonds</t>
  </si>
  <si>
    <t>Total Financial investments</t>
  </si>
  <si>
    <t>Financial investments</t>
  </si>
  <si>
    <t>Figure 3.5: Balance of Israelis’ Financial Holdings Abroad, by Instrument</t>
  </si>
  <si>
    <t>columm1</t>
  </si>
  <si>
    <t>Bonds</t>
  </si>
  <si>
    <t>Shares</t>
  </si>
  <si>
    <t>Price changes</t>
  </si>
  <si>
    <t>Net investments</t>
  </si>
  <si>
    <t>Change in balance</t>
  </si>
  <si>
    <t xml:space="preserve">Figure 3.6: The Factors in the Change in the Balance of Israelis’ Financial Investments, by Instrument, 2019 </t>
  </si>
  <si>
    <t>Banks</t>
  </si>
  <si>
    <t>Households</t>
  </si>
  <si>
    <t>Institutional investors</t>
  </si>
  <si>
    <t>Business sector</t>
  </si>
  <si>
    <t>Figure 3.7: Net Financial Investments Abroad by Israelis, by Instrument and Sector, 2019</t>
  </si>
  <si>
    <t>Other assets</t>
  </si>
  <si>
    <t>Customer credit</t>
  </si>
  <si>
    <t>Loans</t>
  </si>
  <si>
    <t>Deposits abroad</t>
  </si>
  <si>
    <t>Figure 3.8: Change in the Balance of Israelis’ Other Investments Abroad, by Instrument, 2019</t>
  </si>
  <si>
    <t>Government</t>
  </si>
  <si>
    <t>Israeli banks</t>
  </si>
  <si>
    <t>Figure 3.9: Net Deposits/Withdrawals from Deposits Abroad, by Sector, 2019</t>
  </si>
  <si>
    <t>Other investments</t>
  </si>
  <si>
    <t>Figure 3.10: The Balance of Israel’s Liabilities to Abroad, by Type of Investment</t>
  </si>
  <si>
    <t>Figure 3.11: Net Direct Investments by Nonresidents in Israeli Share Capital</t>
  </si>
  <si>
    <t>Total net financial investments</t>
  </si>
  <si>
    <t>Figure 3.12: Nonresidents’ Net Financial Investments in Israel, by Instrument</t>
  </si>
  <si>
    <t>Changes in the exchange rate</t>
  </si>
  <si>
    <t>Figure 3.13: The Effect of Price and Exchange Rate Changes on the Balance of Nonresidents’ Holdings of Israeli Shares</t>
  </si>
  <si>
    <t>Deposits by nonresidents (including banks)</t>
  </si>
  <si>
    <t>Financial loans</t>
  </si>
  <si>
    <t>Supplier’s credit</t>
  </si>
  <si>
    <t>Figure 3.14: The Balance of Nonresidents’ Other Investments in Israel, by Instrument</t>
  </si>
  <si>
    <t>Liabilities in debt instruments (gross external debt)</t>
  </si>
  <si>
    <t>Annual GDP</t>
  </si>
  <si>
    <t>Figure 3.15: Gross External Debt and the External Debt to GDP Ratio</t>
  </si>
  <si>
    <t>$ billion (columns) and percent (line)</t>
  </si>
  <si>
    <t>Surplus assets over liabilities – right scale</t>
  </si>
  <si>
    <t>Gross external debt ratio to GDP (right scale)</t>
  </si>
  <si>
    <t>Total assets abroad</t>
  </si>
  <si>
    <t>Total liabilities to abroad</t>
  </si>
  <si>
    <t>Figure 3.16: Israel’s Surplus Assets (+) Over Liabilities Vis-à-vis Abroad</t>
  </si>
  <si>
    <t>Total change in surplus assets</t>
  </si>
  <si>
    <t>Transactions</t>
  </si>
  <si>
    <t>Exchange rate changes</t>
  </si>
  <si>
    <t>Pharmaceutical shares</t>
  </si>
  <si>
    <t>Tel Aviv 35</t>
  </si>
  <si>
    <t>Tel Aviv 90</t>
  </si>
  <si>
    <t>Eurostoxx 50</t>
  </si>
  <si>
    <t>Nasdaq 100</t>
  </si>
  <si>
    <t>Annual</t>
  </si>
  <si>
    <t>Figure 3.17: The Sources of Change in the Surplus of Assets Over Liabilities* and Stock Indices in Israel and Abroad</t>
  </si>
  <si>
    <t>$ billion (right chart) and annual rate of change (left chart)</t>
  </si>
  <si>
    <t xml:space="preserve">Columm1 </t>
  </si>
  <si>
    <t>Israelis’ investments abroad (capital export)</t>
  </si>
  <si>
    <t>Net capital import (+)</t>
  </si>
  <si>
    <t>Nonresidents’ investments in Israel (capital import)</t>
  </si>
  <si>
    <t>Net capital import (+) excluding reserve assets2</t>
  </si>
  <si>
    <t>Net capital export excluding reserve assets</t>
  </si>
  <si>
    <t>Figure 3.18: Nonresidents’ Investments in Israel and Israelis’ Investments Abroad</t>
  </si>
  <si>
    <t>Negative net external debt</t>
  </si>
  <si>
    <t>Balance of assets in debt instruments</t>
  </si>
  <si>
    <t>Balance of liabilities in debt instruments (gross external debt)</t>
  </si>
  <si>
    <t>Figure 3.19: Surplus of Assets Over Liabilities in Debt Instruments Alone (Negative Net External Debt)</t>
  </si>
  <si>
    <t>$ billion; + indicates the economy is a net lender to abroad</t>
  </si>
  <si>
    <t>Cumulative number of companies</t>
  </si>
  <si>
    <t>Cumulative percentage of investments</t>
  </si>
  <si>
    <t>Figure 3.20: Concentration of Nonresidents’ Direct Investments in Israeli Share Capital, 2019</t>
  </si>
  <si>
    <t>percent</t>
  </si>
  <si>
    <t>Columm</t>
  </si>
  <si>
    <t>Transactions larger than $300 million (absolute value)</t>
  </si>
  <si>
    <t>Transactions smaller than $300 million (absolute value)</t>
  </si>
  <si>
    <t>Figure 3.21: Nonresidents’ Direct Investments in Israeli Share Capital, by Amount of Transaction</t>
  </si>
  <si>
    <t>Information and communications</t>
  </si>
  <si>
    <t>Professional, scientific, and technical activity</t>
  </si>
  <si>
    <t>Arts, leisure, and entertainment</t>
  </si>
  <si>
    <t>Financial and insurance activity</t>
  </si>
  <si>
    <t>Mining and quarrying</t>
  </si>
  <si>
    <t>Percent</t>
  </si>
  <si>
    <t xml:space="preserve">Industry </t>
  </si>
  <si>
    <t>Amount of transactions</t>
  </si>
  <si>
    <t>Figure 3.22: Industry Distribution of Nonresidents’ Direct Investments in Israeli Share Capital, 2019</t>
  </si>
  <si>
    <t>Direct investments in startup companies</t>
  </si>
  <si>
    <t>Total direct investments</t>
  </si>
  <si>
    <t xml:space="preserve">Figure 3.23: Nonresidents Direct Investments in Israeli Share Capital, by Type of Company </t>
  </si>
  <si>
    <t>Main indicators of activity vis-à-vis abroad</t>
  </si>
  <si>
    <t>Balance to the end of 2018</t>
  </si>
  <si>
    <t>Exchange rate differentials and other adjustmens</t>
  </si>
  <si>
    <t>Balance to the end of 2019</t>
  </si>
  <si>
    <t>Israel's Assets</t>
  </si>
  <si>
    <t xml:space="preserve">  of which:</t>
  </si>
  <si>
    <t>Debt instruments*</t>
  </si>
  <si>
    <t>Direct investments abroad</t>
  </si>
  <si>
    <t>Share capital and land</t>
  </si>
  <si>
    <t>Owners' loans</t>
  </si>
  <si>
    <t xml:space="preserve">Share capital  </t>
  </si>
  <si>
    <t>Other investments abroad</t>
  </si>
  <si>
    <t>Deposits by Israelis (including banks)</t>
  </si>
  <si>
    <t>Derivative instruments</t>
  </si>
  <si>
    <t>Israel's Liabilities</t>
  </si>
  <si>
    <t>Debt instruments</t>
  </si>
  <si>
    <t>Depsits by nonresidents and foreign banks</t>
  </si>
  <si>
    <t>Suppliers' credit</t>
  </si>
  <si>
    <t>Net Liabilities**</t>
  </si>
  <si>
    <t>Net debt instruments</t>
  </si>
  <si>
    <t>* Debt instruments: Owners' loans, bonds, deposits, loans, commercial credit, and reserve assets.</t>
  </si>
  <si>
    <t>** Net liabilities: Liabilities minus assets.</t>
  </si>
  <si>
    <t>Direct investments in others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</si>
</sst>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 * #,##0.0_ ;_ * \-#,##0.0_ ;_ * &quot;-&quot;??_ ;_ @_ "/>
    <numFmt numFmtId="167" formatCode="0.0"/>
    <numFmt numFmtId="168" formatCode="mm/yyyy"/>
    <numFmt numFmtId="169" formatCode="General_)"/>
    <numFmt numFmtId="170" formatCode="#,##0;&quot;-&quot;#,##0"/>
    <numFmt numFmtId="171" formatCode="#,##0.0"/>
    <numFmt numFmtId="172" formatCode="0.000000"/>
  </numFmts>
  <fonts count="3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  <charset val="177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Tahoma"/>
      <family val="2"/>
    </font>
    <font>
      <i/>
      <sz val="10"/>
      <name val="Arial"/>
      <family val="2"/>
    </font>
    <font>
      <sz val="8"/>
      <color rgb="FF454545"/>
      <name val="Tahoma"/>
      <family val="2"/>
    </font>
    <font>
      <sz val="8"/>
      <color theme="1"/>
      <name val="Tahoma"/>
      <family val="2"/>
    </font>
    <font>
      <b/>
      <sz val="11"/>
      <color rgb="FFFF0000"/>
      <name val="Arial"/>
      <family val="2"/>
      <scheme val="minor"/>
    </font>
    <font>
      <b/>
      <sz val="11"/>
      <color rgb="FF000000"/>
      <name val="Arial"/>
      <family val="2"/>
      <charset val="177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\"/>
      <charset val="177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1"/>
      <color theme="1"/>
      <name val="Assistant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AEDCE0"/>
        <bgColor theme="4" tint="0.79998168889431442"/>
      </patternFill>
    </fill>
    <fill>
      <patternFill patternType="solid">
        <fgColor rgb="FFE3F3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17" fontId="4" fillId="0" borderId="0" applyFill="0" applyBorder="0">
      <alignment horizontal="centerContinuous" vertical="justify" textRotation="255" wrapText="1"/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8" fillId="0" borderId="0"/>
    <xf numFmtId="0" fontId="1" fillId="0" borderId="0"/>
  </cellStyleXfs>
  <cellXfs count="196">
    <xf numFmtId="0" fontId="0" fillId="0" borderId="0" xfId="0"/>
    <xf numFmtId="3" fontId="4" fillId="0" borderId="0" xfId="5" applyNumberFormat="1" applyAlignment="1">
      <alignment horizontal="right"/>
    </xf>
    <xf numFmtId="3" fontId="4" fillId="0" borderId="0" xfId="5" applyNumberFormat="1" applyFont="1" applyAlignment="1">
      <alignment horizontal="right"/>
    </xf>
    <xf numFmtId="0" fontId="4" fillId="0" borderId="0" xfId="5"/>
    <xf numFmtId="165" fontId="0" fillId="0" borderId="0" xfId="6" applyNumberFormat="1" applyFont="1"/>
    <xf numFmtId="43" fontId="4" fillId="0" borderId="0" xfId="5" applyNumberFormat="1"/>
    <xf numFmtId="165" fontId="4" fillId="0" borderId="0" xfId="5" applyNumberFormat="1"/>
    <xf numFmtId="10" fontId="0" fillId="0" borderId="0" xfId="9" applyNumberFormat="1" applyFont="1"/>
    <xf numFmtId="3" fontId="4" fillId="0" borderId="0" xfId="2" applyNumberFormat="1" applyFont="1" applyFill="1" applyBorder="1"/>
    <xf numFmtId="3" fontId="12" fillId="0" borderId="0" xfId="2" applyNumberFormat="1" applyFont="1" applyFill="1" applyBorder="1"/>
    <xf numFmtId="1" fontId="0" fillId="0" borderId="0" xfId="0" applyNumberFormat="1"/>
    <xf numFmtId="170" fontId="13" fillId="0" borderId="13" xfId="0" applyNumberFormat="1" applyFont="1" applyFill="1" applyBorder="1" applyAlignment="1">
      <alignment horizontal="right" vertical="top"/>
    </xf>
    <xf numFmtId="0" fontId="15" fillId="0" borderId="0" xfId="0" applyFont="1"/>
    <xf numFmtId="3" fontId="0" fillId="0" borderId="0" xfId="0" applyNumberFormat="1"/>
    <xf numFmtId="3" fontId="4" fillId="0" borderId="0" xfId="2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9" fillId="0" borderId="0" xfId="3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2" applyFont="1"/>
    <xf numFmtId="3" fontId="5" fillId="0" borderId="0" xfId="2" applyNumberFormat="1" applyFont="1" applyFill="1" applyBorder="1"/>
    <xf numFmtId="3" fontId="13" fillId="0" borderId="13" xfId="0" applyNumberFormat="1" applyFont="1" applyFill="1" applyBorder="1" applyAlignment="1">
      <alignment horizontal="right" vertical="top"/>
    </xf>
    <xf numFmtId="167" fontId="0" fillId="0" borderId="0" xfId="0" applyNumberFormat="1"/>
    <xf numFmtId="165" fontId="0" fillId="0" borderId="0" xfId="15" applyNumberFormat="1" applyFont="1"/>
    <xf numFmtId="164" fontId="0" fillId="0" borderId="0" xfId="1" applyNumberFormat="1" applyFont="1"/>
    <xf numFmtId="165" fontId="0" fillId="0" borderId="0" xfId="0" applyNumberFormat="1"/>
    <xf numFmtId="165" fontId="8" fillId="0" borderId="0" xfId="15" applyNumberFormat="1" applyFont="1"/>
    <xf numFmtId="0" fontId="16" fillId="0" borderId="0" xfId="0" applyFont="1" applyFill="1" applyBorder="1"/>
    <xf numFmtId="165" fontId="2" fillId="0" borderId="0" xfId="15" applyNumberFormat="1" applyFont="1" applyFill="1" applyBorder="1"/>
    <xf numFmtId="0" fontId="2" fillId="0" borderId="0" xfId="0" applyFont="1" applyFill="1" applyBorder="1"/>
    <xf numFmtId="0" fontId="16" fillId="0" borderId="0" xfId="0" applyFont="1" applyFill="1" applyBorder="1" applyAlignment="1">
      <alignment horizontal="right"/>
    </xf>
    <xf numFmtId="14" fontId="0" fillId="0" borderId="0" xfId="0" applyNumberFormat="1"/>
    <xf numFmtId="171" fontId="0" fillId="0" borderId="0" xfId="0" applyNumberFormat="1" applyAlignment="1">
      <alignment horizontal="center"/>
    </xf>
    <xf numFmtId="172" fontId="0" fillId="0" borderId="0" xfId="0" applyNumberFormat="1"/>
    <xf numFmtId="0" fontId="0" fillId="0" borderId="0" xfId="0" applyFill="1"/>
    <xf numFmtId="166" fontId="17" fillId="0" borderId="0" xfId="0" applyNumberFormat="1" applyFont="1" applyFill="1" applyBorder="1"/>
    <xf numFmtId="0" fontId="5" fillId="0" borderId="0" xfId="2" applyFont="1" applyFill="1" applyBorder="1" applyAlignment="1">
      <alignment horizontal="right"/>
    </xf>
    <xf numFmtId="0" fontId="0" fillId="0" borderId="0" xfId="0" applyBorder="1"/>
    <xf numFmtId="164" fontId="4" fillId="0" borderId="0" xfId="1" applyNumberFormat="1" applyFont="1" applyFill="1" applyBorder="1" applyAlignment="1">
      <alignment horizontal="right"/>
    </xf>
    <xf numFmtId="0" fontId="10" fillId="0" borderId="0" xfId="5" applyFont="1" applyFill="1" applyBorder="1" applyAlignment="1">
      <alignment horizontal="center" wrapText="1"/>
    </xf>
    <xf numFmtId="0" fontId="4" fillId="0" borderId="0" xfId="5" applyFill="1" applyBorder="1"/>
    <xf numFmtId="3" fontId="4" fillId="0" borderId="0" xfId="5" applyNumberFormat="1" applyFill="1" applyBorder="1" applyAlignment="1">
      <alignment horizontal="right"/>
    </xf>
    <xf numFmtId="165" fontId="0" fillId="0" borderId="0" xfId="6" applyNumberFormat="1" applyFont="1" applyFill="1" applyBorder="1"/>
    <xf numFmtId="9" fontId="0" fillId="0" borderId="0" xfId="9" applyFont="1" applyFill="1" applyBorder="1"/>
    <xf numFmtId="164" fontId="0" fillId="0" borderId="0" xfId="9" applyNumberFormat="1" applyFont="1" applyFill="1" applyBorder="1"/>
    <xf numFmtId="165" fontId="0" fillId="0" borderId="0" xfId="16" applyNumberFormat="1" applyFont="1" applyFill="1" applyBorder="1"/>
    <xf numFmtId="0" fontId="6" fillId="0" borderId="14" xfId="12" applyFont="1" applyFill="1" applyBorder="1" applyAlignment="1">
      <alignment wrapText="1"/>
    </xf>
    <xf numFmtId="0" fontId="6" fillId="0" borderId="0" xfId="12" applyFont="1" applyFill="1" applyBorder="1" applyAlignment="1">
      <alignment wrapText="1"/>
    </xf>
    <xf numFmtId="167" fontId="4" fillId="0" borderId="0" xfId="9" applyNumberFormat="1" applyBorder="1"/>
    <xf numFmtId="168" fontId="6" fillId="0" borderId="0" xfId="12" applyNumberFormat="1" applyFont="1" applyBorder="1"/>
    <xf numFmtId="164" fontId="4" fillId="0" borderId="0" xfId="9" applyNumberFormat="1" applyBorder="1"/>
    <xf numFmtId="0" fontId="7" fillId="0" borderId="0" xfId="0" applyFont="1" applyFill="1" applyBorder="1" applyAlignment="1">
      <alignment horizontal="center"/>
    </xf>
    <xf numFmtId="0" fontId="14" fillId="0" borderId="0" xfId="8" applyFont="1" applyFill="1" applyBorder="1" applyAlignment="1">
      <alignment vertical="top"/>
    </xf>
    <xf numFmtId="170" fontId="13" fillId="0" borderId="0" xfId="0" applyNumberFormat="1" applyFont="1" applyFill="1" applyBorder="1" applyAlignment="1">
      <alignment horizontal="right" vertical="top"/>
    </xf>
    <xf numFmtId="170" fontId="13" fillId="0" borderId="0" xfId="8" applyNumberFormat="1" applyFont="1" applyFill="1" applyBorder="1" applyAlignment="1">
      <alignment horizontal="right" vertical="top"/>
    </xf>
    <xf numFmtId="0" fontId="15" fillId="0" borderId="0" xfId="0" applyFont="1" applyFill="1" applyBorder="1"/>
    <xf numFmtId="2" fontId="6" fillId="0" borderId="0" xfId="7" applyNumberFormat="1" applyFont="1" applyFill="1" applyBorder="1" applyAlignment="1">
      <alignment horizontal="center"/>
    </xf>
    <xf numFmtId="166" fontId="17" fillId="3" borderId="17" xfId="0" applyNumberFormat="1" applyFont="1" applyFill="1" applyBorder="1"/>
    <xf numFmtId="0" fontId="18" fillId="0" borderId="0" xfId="0" applyFont="1"/>
    <xf numFmtId="0" fontId="18" fillId="0" borderId="0" xfId="0" applyFont="1" applyFill="1"/>
    <xf numFmtId="3" fontId="19" fillId="0" borderId="1" xfId="2" applyNumberFormat="1" applyFont="1" applyFill="1" applyBorder="1" applyAlignment="1">
      <alignment horizontal="right"/>
    </xf>
    <xf numFmtId="3" fontId="19" fillId="0" borderId="16" xfId="2" applyNumberFormat="1" applyFont="1" applyFill="1" applyBorder="1" applyAlignment="1">
      <alignment horizontal="right"/>
    </xf>
    <xf numFmtId="3" fontId="19" fillId="0" borderId="18" xfId="2" applyNumberFormat="1" applyFont="1" applyFill="1" applyBorder="1" applyAlignment="1">
      <alignment horizontal="right"/>
    </xf>
    <xf numFmtId="3" fontId="19" fillId="0" borderId="19" xfId="2" applyNumberFormat="1" applyFont="1" applyFill="1" applyBorder="1" applyAlignment="1">
      <alignment horizontal="right"/>
    </xf>
    <xf numFmtId="166" fontId="10" fillId="3" borderId="17" xfId="0" applyNumberFormat="1" applyFont="1" applyFill="1" applyBorder="1"/>
    <xf numFmtId="3" fontId="21" fillId="0" borderId="18" xfId="0" applyNumberFormat="1" applyFont="1" applyFill="1" applyBorder="1"/>
    <xf numFmtId="3" fontId="21" fillId="0" borderId="19" xfId="0" applyNumberFormat="1" applyFont="1" applyFill="1" applyBorder="1"/>
    <xf numFmtId="166" fontId="17" fillId="3" borderId="15" xfId="0" applyNumberFormat="1" applyFont="1" applyFill="1" applyBorder="1"/>
    <xf numFmtId="165" fontId="21" fillId="0" borderId="1" xfId="15" applyNumberFormat="1" applyFont="1" applyFill="1" applyBorder="1"/>
    <xf numFmtId="165" fontId="21" fillId="0" borderId="1" xfId="15" applyNumberFormat="1" applyFont="1" applyBorder="1"/>
    <xf numFmtId="165" fontId="19" fillId="0" borderId="0" xfId="15" applyNumberFormat="1" applyFont="1" applyFill="1"/>
    <xf numFmtId="0" fontId="21" fillId="0" borderId="1" xfId="0" applyFont="1" applyBorder="1"/>
    <xf numFmtId="0" fontId="21" fillId="0" borderId="16" xfId="0" applyFont="1" applyBorder="1"/>
    <xf numFmtId="0" fontId="21" fillId="0" borderId="18" xfId="0" applyFont="1" applyBorder="1"/>
    <xf numFmtId="0" fontId="21" fillId="0" borderId="19" xfId="0" applyFont="1" applyBorder="1"/>
    <xf numFmtId="3" fontId="4" fillId="0" borderId="1" xfId="2" applyNumberFormat="1" applyFont="1" applyFill="1" applyBorder="1"/>
    <xf numFmtId="3" fontId="4" fillId="0" borderId="16" xfId="2" applyNumberFormat="1" applyFont="1" applyFill="1" applyBorder="1"/>
    <xf numFmtId="3" fontId="4" fillId="0" borderId="18" xfId="2" applyNumberFormat="1" applyFont="1" applyFill="1" applyBorder="1"/>
    <xf numFmtId="3" fontId="4" fillId="0" borderId="19" xfId="2" applyNumberFormat="1" applyFont="1" applyFill="1" applyBorder="1"/>
    <xf numFmtId="3" fontId="20" fillId="0" borderId="16" xfId="0" applyNumberFormat="1" applyFont="1" applyBorder="1"/>
    <xf numFmtId="3" fontId="20" fillId="0" borderId="19" xfId="0" applyNumberFormat="1" applyFont="1" applyBorder="1"/>
    <xf numFmtId="3" fontId="19" fillId="0" borderId="0" xfId="2" applyNumberFormat="1" applyFont="1" applyFill="1" applyBorder="1"/>
    <xf numFmtId="3" fontId="19" fillId="0" borderId="0" xfId="2" applyNumberFormat="1" applyFont="1" applyFill="1" applyBorder="1" applyAlignment="1">
      <alignment horizontal="right"/>
    </xf>
    <xf numFmtId="165" fontId="17" fillId="3" borderId="17" xfId="0" applyNumberFormat="1" applyFont="1" applyFill="1" applyBorder="1"/>
    <xf numFmtId="1" fontId="17" fillId="3" borderId="17" xfId="0" applyNumberFormat="1" applyFont="1" applyFill="1" applyBorder="1"/>
    <xf numFmtId="3" fontId="19" fillId="0" borderId="1" xfId="3" applyNumberFormat="1" applyFont="1" applyBorder="1" applyAlignment="1">
      <alignment horizontal="right"/>
    </xf>
    <xf numFmtId="3" fontId="19" fillId="0" borderId="16" xfId="3" applyNumberFormat="1" applyFont="1" applyBorder="1" applyAlignment="1">
      <alignment horizontal="right"/>
    </xf>
    <xf numFmtId="3" fontId="19" fillId="0" borderId="18" xfId="3" applyNumberFormat="1" applyFont="1" applyBorder="1" applyAlignment="1">
      <alignment horizontal="right"/>
    </xf>
    <xf numFmtId="3" fontId="19" fillId="0" borderId="19" xfId="3" applyNumberFormat="1" applyFont="1" applyBorder="1" applyAlignment="1">
      <alignment horizontal="right"/>
    </xf>
    <xf numFmtId="1" fontId="17" fillId="3" borderId="15" xfId="0" applyNumberFormat="1" applyFont="1" applyFill="1" applyBorder="1"/>
    <xf numFmtId="3" fontId="19" fillId="0" borderId="19" xfId="3" applyNumberFormat="1" applyFont="1" applyFill="1" applyBorder="1" applyAlignment="1">
      <alignment horizontal="right"/>
    </xf>
    <xf numFmtId="166" fontId="17" fillId="3" borderId="22" xfId="0" applyNumberFormat="1" applyFont="1" applyFill="1" applyBorder="1"/>
    <xf numFmtId="166" fontId="17" fillId="3" borderId="20" xfId="0" applyNumberFormat="1" applyFont="1" applyFill="1" applyBorder="1"/>
    <xf numFmtId="1" fontId="17" fillId="3" borderId="23" xfId="0" applyNumberFormat="1" applyFont="1" applyFill="1" applyBorder="1"/>
    <xf numFmtId="3" fontId="19" fillId="0" borderId="1" xfId="5" applyNumberFormat="1" applyFont="1" applyBorder="1"/>
    <xf numFmtId="165" fontId="21" fillId="0" borderId="16" xfId="6" applyNumberFormat="1" applyFont="1" applyBorder="1"/>
    <xf numFmtId="165" fontId="21" fillId="0" borderId="1" xfId="6" applyNumberFormat="1" applyFont="1" applyBorder="1"/>
    <xf numFmtId="165" fontId="21" fillId="0" borderId="1" xfId="6" applyNumberFormat="1" applyFont="1" applyBorder="1" applyAlignment="1">
      <alignment horizontal="right"/>
    </xf>
    <xf numFmtId="1" fontId="17" fillId="3" borderId="21" xfId="0" applyNumberFormat="1" applyFont="1" applyFill="1" applyBorder="1"/>
    <xf numFmtId="165" fontId="21" fillId="0" borderId="18" xfId="6" applyNumberFormat="1" applyFont="1" applyBorder="1"/>
    <xf numFmtId="165" fontId="21" fillId="0" borderId="18" xfId="6" applyNumberFormat="1" applyFont="1" applyBorder="1" applyAlignment="1">
      <alignment horizontal="right"/>
    </xf>
    <xf numFmtId="165" fontId="21" fillId="0" borderId="19" xfId="6" applyNumberFormat="1" applyFont="1" applyBorder="1"/>
    <xf numFmtId="1" fontId="17" fillId="3" borderId="17" xfId="0" applyNumberFormat="1" applyFont="1" applyFill="1" applyBorder="1" applyAlignment="1">
      <alignment horizontal="right"/>
    </xf>
    <xf numFmtId="3" fontId="19" fillId="0" borderId="0" xfId="5" applyNumberFormat="1" applyFont="1" applyAlignment="1">
      <alignment horizontal="right"/>
    </xf>
    <xf numFmtId="3" fontId="19" fillId="0" borderId="0" xfId="5" applyNumberFormat="1" applyFont="1"/>
    <xf numFmtId="0" fontId="23" fillId="0" borderId="0" xfId="0" applyFont="1"/>
    <xf numFmtId="165" fontId="18" fillId="0" borderId="0" xfId="6" applyNumberFormat="1" applyFont="1"/>
    <xf numFmtId="165" fontId="18" fillId="0" borderId="1" xfId="6" applyNumberFormat="1" applyFont="1" applyBorder="1"/>
    <xf numFmtId="166" fontId="18" fillId="0" borderId="16" xfId="6" applyNumberFormat="1" applyFont="1" applyBorder="1"/>
    <xf numFmtId="165" fontId="18" fillId="0" borderId="18" xfId="6" applyNumberFormat="1" applyFont="1" applyBorder="1"/>
    <xf numFmtId="165" fontId="18" fillId="0" borderId="18" xfId="16" applyNumberFormat="1" applyFont="1" applyBorder="1"/>
    <xf numFmtId="166" fontId="18" fillId="0" borderId="19" xfId="6" applyNumberFormat="1" applyFont="1" applyBorder="1"/>
    <xf numFmtId="1" fontId="17" fillId="3" borderId="17" xfId="0" applyNumberFormat="1" applyFont="1" applyFill="1" applyBorder="1" applyAlignment="1">
      <alignment wrapText="1"/>
    </xf>
    <xf numFmtId="3" fontId="19" fillId="0" borderId="16" xfId="5" applyNumberFormat="1" applyFont="1" applyBorder="1"/>
    <xf numFmtId="3" fontId="19" fillId="0" borderId="18" xfId="5" applyNumberFormat="1" applyFont="1" applyBorder="1"/>
    <xf numFmtId="3" fontId="19" fillId="0" borderId="19" xfId="5" applyNumberFormat="1" applyFont="1" applyBorder="1"/>
    <xf numFmtId="3" fontId="19" fillId="0" borderId="1" xfId="11" applyNumberFormat="1" applyFont="1" applyBorder="1"/>
    <xf numFmtId="3" fontId="19" fillId="0" borderId="16" xfId="11" applyNumberFormat="1" applyFont="1" applyBorder="1"/>
    <xf numFmtId="3" fontId="19" fillId="0" borderId="18" xfId="11" applyNumberFormat="1" applyFont="1" applyBorder="1"/>
    <xf numFmtId="3" fontId="19" fillId="0" borderId="19" xfId="11" applyNumberFormat="1" applyFont="1" applyBorder="1"/>
    <xf numFmtId="166" fontId="17" fillId="3" borderId="23" xfId="0" applyNumberFormat="1" applyFont="1" applyFill="1" applyBorder="1"/>
    <xf numFmtId="164" fontId="18" fillId="0" borderId="1" xfId="1" applyNumberFormat="1" applyFont="1" applyBorder="1"/>
    <xf numFmtId="164" fontId="18" fillId="0" borderId="16" xfId="1" applyNumberFormat="1" applyFont="1" applyBorder="1"/>
    <xf numFmtId="166" fontId="17" fillId="3" borderId="21" xfId="0" applyNumberFormat="1" applyFont="1" applyFill="1" applyBorder="1"/>
    <xf numFmtId="164" fontId="18" fillId="0" borderId="18" xfId="1" applyNumberFormat="1" applyFont="1" applyFill="1" applyBorder="1"/>
    <xf numFmtId="164" fontId="18" fillId="0" borderId="19" xfId="1" applyNumberFormat="1" applyFont="1" applyFill="1" applyBorder="1"/>
    <xf numFmtId="167" fontId="19" fillId="0" borderId="1" xfId="12" applyNumberFormat="1" applyFont="1" applyBorder="1"/>
    <xf numFmtId="167" fontId="19" fillId="0" borderId="16" xfId="12" applyNumberFormat="1" applyFont="1" applyBorder="1"/>
    <xf numFmtId="167" fontId="19" fillId="0" borderId="18" xfId="12" applyNumberFormat="1" applyFont="1" applyBorder="1"/>
    <xf numFmtId="167" fontId="19" fillId="0" borderId="19" xfId="12" applyNumberFormat="1" applyFont="1" applyBorder="1"/>
    <xf numFmtId="165" fontId="17" fillId="3" borderId="23" xfId="0" applyNumberFormat="1" applyFont="1" applyFill="1" applyBorder="1"/>
    <xf numFmtId="1" fontId="21" fillId="0" borderId="1" xfId="0" applyNumberFormat="1" applyFont="1" applyBorder="1"/>
    <xf numFmtId="165" fontId="21" fillId="0" borderId="16" xfId="15" applyNumberFormat="1" applyFont="1" applyBorder="1"/>
    <xf numFmtId="165" fontId="17" fillId="3" borderId="21" xfId="0" applyNumberFormat="1" applyFont="1" applyFill="1" applyBorder="1"/>
    <xf numFmtId="1" fontId="21" fillId="0" borderId="18" xfId="0" applyNumberFormat="1" applyFont="1" applyBorder="1"/>
    <xf numFmtId="165" fontId="21" fillId="0" borderId="19" xfId="15" applyNumberFormat="1" applyFont="1" applyBorder="1"/>
    <xf numFmtId="3" fontId="21" fillId="0" borderId="1" xfId="0" applyNumberFormat="1" applyFont="1" applyBorder="1"/>
    <xf numFmtId="165" fontId="21" fillId="0" borderId="16" xfId="0" applyNumberFormat="1" applyFont="1" applyFill="1" applyBorder="1"/>
    <xf numFmtId="3" fontId="21" fillId="0" borderId="18" xfId="0" applyNumberFormat="1" applyFont="1" applyBorder="1"/>
    <xf numFmtId="165" fontId="21" fillId="0" borderId="19" xfId="0" applyNumberFormat="1" applyFont="1" applyFill="1" applyBorder="1"/>
    <xf numFmtId="165" fontId="21" fillId="0" borderId="16" xfId="15" applyNumberFormat="1" applyFont="1" applyFill="1" applyBorder="1"/>
    <xf numFmtId="165" fontId="21" fillId="0" borderId="19" xfId="15" applyNumberFormat="1" applyFont="1" applyFill="1" applyBorder="1"/>
    <xf numFmtId="165" fontId="21" fillId="0" borderId="18" xfId="15" applyNumberFormat="1" applyFont="1" applyBorder="1"/>
    <xf numFmtId="0" fontId="18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2" fillId="0" borderId="0" xfId="0" applyFont="1" applyAlignment="1">
      <alignment vertical="center"/>
    </xf>
    <xf numFmtId="0" fontId="27" fillId="0" borderId="0" xfId="0" applyFont="1"/>
    <xf numFmtId="0" fontId="22" fillId="0" borderId="0" xfId="0" applyFont="1" applyAlignment="1">
      <alignment horizontal="left" vertical="center"/>
    </xf>
    <xf numFmtId="0" fontId="8" fillId="0" borderId="0" xfId="0" applyFont="1"/>
    <xf numFmtId="169" fontId="28" fillId="4" borderId="5" xfId="14" applyNumberFormat="1" applyFont="1" applyFill="1" applyBorder="1" applyAlignment="1" applyProtection="1">
      <alignment horizontal="center" vertical="center" wrapText="1"/>
    </xf>
    <xf numFmtId="169" fontId="28" fillId="4" borderId="5" xfId="14" quotePrefix="1" applyNumberFormat="1" applyFont="1" applyFill="1" applyBorder="1" applyAlignment="1" applyProtection="1">
      <alignment horizontal="center" vertical="center" wrapText="1"/>
    </xf>
    <xf numFmtId="169" fontId="28" fillId="4" borderId="5" xfId="14" quotePrefix="1" applyNumberFormat="1" applyFont="1" applyFill="1" applyBorder="1" applyAlignment="1" applyProtection="1">
      <alignment horizontal="center" wrapText="1"/>
    </xf>
    <xf numFmtId="0" fontId="10" fillId="4" borderId="9" xfId="14" applyNumberFormat="1" applyFont="1" applyFill="1" applyBorder="1" applyAlignment="1" applyProtection="1">
      <alignment readingOrder="1"/>
    </xf>
    <xf numFmtId="0" fontId="29" fillId="4" borderId="2" xfId="14" applyNumberFormat="1" applyFont="1" applyFill="1" applyBorder="1" applyAlignment="1" applyProtection="1"/>
    <xf numFmtId="3" fontId="10" fillId="2" borderId="2" xfId="14" applyNumberFormat="1" applyFont="1" applyFill="1" applyBorder="1" applyAlignment="1" applyProtection="1"/>
    <xf numFmtId="3" fontId="10" fillId="2" borderId="3" xfId="14" applyNumberFormat="1" applyFont="1" applyFill="1" applyBorder="1" applyAlignment="1" applyProtection="1"/>
    <xf numFmtId="0" fontId="30" fillId="0" borderId="9" xfId="14" applyNumberFormat="1" applyFont="1" applyBorder="1" applyAlignment="1" applyProtection="1">
      <alignment readingOrder="1"/>
    </xf>
    <xf numFmtId="169" fontId="28" fillId="0" borderId="9" xfId="14" applyNumberFormat="1" applyFont="1" applyBorder="1" applyAlignment="1" applyProtection="1">
      <alignment readingOrder="1"/>
    </xf>
    <xf numFmtId="3" fontId="30" fillId="0" borderId="0" xfId="14" applyNumberFormat="1" applyFont="1" applyBorder="1" applyAlignment="1" applyProtection="1">
      <alignment vertical="top"/>
    </xf>
    <xf numFmtId="3" fontId="30" fillId="0" borderId="4" xfId="14" applyNumberFormat="1" applyFont="1" applyBorder="1" applyAlignment="1" applyProtection="1">
      <alignment vertical="top"/>
    </xf>
    <xf numFmtId="169" fontId="10" fillId="0" borderId="0" xfId="14" applyNumberFormat="1" applyFont="1" applyBorder="1" applyAlignment="1" applyProtection="1">
      <alignment readingOrder="1"/>
    </xf>
    <xf numFmtId="0" fontId="10" fillId="0" borderId="0" xfId="14" applyNumberFormat="1" applyFont="1" applyBorder="1" applyAlignment="1" applyProtection="1">
      <alignment readingOrder="1"/>
    </xf>
    <xf numFmtId="3" fontId="10" fillId="0" borderId="5" xfId="14" applyNumberFormat="1" applyFont="1" applyBorder="1" applyAlignment="1" applyProtection="1">
      <alignment horizontal="right"/>
    </xf>
    <xf numFmtId="3" fontId="10" fillId="0" borderId="6" xfId="14" applyNumberFormat="1" applyFont="1" applyBorder="1" applyAlignment="1" applyProtection="1">
      <alignment horizontal="right"/>
    </xf>
    <xf numFmtId="0" fontId="30" fillId="0" borderId="0" xfId="14" applyNumberFormat="1" applyFont="1" applyBorder="1" applyAlignment="1" applyProtection="1">
      <alignment readingOrder="1"/>
    </xf>
    <xf numFmtId="0" fontId="28" fillId="0" borderId="0" xfId="14" applyNumberFormat="1" applyFont="1" applyBorder="1" applyAlignment="1" applyProtection="1">
      <alignment readingOrder="1"/>
    </xf>
    <xf numFmtId="3" fontId="28" fillId="0" borderId="0" xfId="14" applyNumberFormat="1" applyFont="1" applyBorder="1" applyAlignment="1" applyProtection="1"/>
    <xf numFmtId="3" fontId="28" fillId="0" borderId="4" xfId="14" applyNumberFormat="1" applyFont="1" applyBorder="1" applyAlignment="1" applyProtection="1"/>
    <xf numFmtId="0" fontId="28" fillId="0" borderId="7" xfId="14" applyNumberFormat="1" applyFont="1" applyBorder="1" applyAlignment="1" applyProtection="1">
      <alignment vertical="top" readingOrder="1"/>
    </xf>
    <xf numFmtId="169" fontId="28" fillId="0" borderId="7" xfId="14" applyNumberFormat="1" applyFont="1" applyBorder="1" applyAlignment="1" applyProtection="1">
      <alignment vertical="top" readingOrder="1"/>
    </xf>
    <xf numFmtId="3" fontId="28" fillId="0" borderId="7" xfId="14" applyNumberFormat="1" applyFont="1" applyBorder="1" applyAlignment="1" applyProtection="1">
      <alignment vertical="top"/>
    </xf>
    <xf numFmtId="3" fontId="28" fillId="0" borderId="8" xfId="14" applyNumberFormat="1" applyFont="1" applyBorder="1" applyAlignment="1" applyProtection="1">
      <alignment vertical="top"/>
    </xf>
    <xf numFmtId="0" fontId="10" fillId="0" borderId="0" xfId="4" applyFont="1" applyBorder="1" applyAlignment="1">
      <alignment readingOrder="1"/>
    </xf>
    <xf numFmtId="169" fontId="28" fillId="0" borderId="0" xfId="14" applyNumberFormat="1" applyFont="1" applyBorder="1" applyAlignment="1" applyProtection="1">
      <alignment readingOrder="1"/>
    </xf>
    <xf numFmtId="169" fontId="28" fillId="0" borderId="0" xfId="14" applyNumberFormat="1" applyFont="1" applyBorder="1" applyAlignment="1" applyProtection="1">
      <alignment vertical="top" readingOrder="1"/>
    </xf>
    <xf numFmtId="3" fontId="28" fillId="0" borderId="0" xfId="14" applyNumberFormat="1" applyFont="1" applyBorder="1" applyAlignment="1" applyProtection="1">
      <alignment vertical="top"/>
    </xf>
    <xf numFmtId="3" fontId="28" fillId="0" borderId="4" xfId="14" applyNumberFormat="1" applyFont="1" applyBorder="1" applyAlignment="1" applyProtection="1">
      <alignment vertical="top"/>
    </xf>
    <xf numFmtId="3" fontId="28" fillId="0" borderId="7" xfId="14" applyNumberFormat="1" applyFont="1" applyBorder="1" applyAlignment="1" applyProtection="1">
      <alignment horizontal="right" vertical="top"/>
    </xf>
    <xf numFmtId="3" fontId="28" fillId="0" borderId="8" xfId="14" applyNumberFormat="1" applyFont="1" applyBorder="1" applyAlignment="1" applyProtection="1">
      <alignment horizontal="right" vertical="top"/>
    </xf>
    <xf numFmtId="169" fontId="10" fillId="0" borderId="9" xfId="14" applyNumberFormat="1" applyFont="1" applyBorder="1" applyAlignment="1" applyProtection="1">
      <alignment vertical="top" readingOrder="1"/>
    </xf>
    <xf numFmtId="169" fontId="30" fillId="0" borderId="9" xfId="14" applyNumberFormat="1" applyFont="1" applyBorder="1" applyAlignment="1" applyProtection="1">
      <alignment vertical="top" readingOrder="1"/>
    </xf>
    <xf numFmtId="169" fontId="10" fillId="4" borderId="9" xfId="14" applyNumberFormat="1" applyFont="1" applyFill="1" applyBorder="1" applyAlignment="1" applyProtection="1">
      <alignment readingOrder="1"/>
    </xf>
    <xf numFmtId="3" fontId="28" fillId="0" borderId="11" xfId="14" applyNumberFormat="1" applyFont="1" applyBorder="1" applyAlignment="1" applyProtection="1">
      <alignment vertical="top"/>
    </xf>
    <xf numFmtId="3" fontId="28" fillId="0" borderId="12" xfId="14" applyNumberFormat="1" applyFont="1" applyBorder="1" applyAlignment="1" applyProtection="1">
      <alignment vertical="top"/>
    </xf>
    <xf numFmtId="0" fontId="25" fillId="0" borderId="0" xfId="19" applyFont="1"/>
    <xf numFmtId="0" fontId="21" fillId="0" borderId="0" xfId="0" applyFont="1"/>
    <xf numFmtId="0" fontId="9" fillId="0" borderId="7" xfId="18" applyFont="1" applyBorder="1" applyAlignment="1">
      <alignment horizontal="center"/>
    </xf>
    <xf numFmtId="0" fontId="28" fillId="4" borderId="10" xfId="14" applyNumberFormat="1" applyFont="1" applyFill="1" applyBorder="1" applyAlignment="1" applyProtection="1">
      <alignment horizontal="center" vertical="center" readingOrder="1"/>
    </xf>
    <xf numFmtId="0" fontId="25" fillId="0" borderId="10" xfId="18" applyFont="1" applyBorder="1" applyAlignment="1">
      <alignment horizontal="center" vertical="center" readingOrder="1"/>
    </xf>
    <xf numFmtId="0" fontId="4" fillId="0" borderId="5" xfId="18" applyFont="1" applyBorder="1" applyAlignment="1">
      <alignment horizontal="left" vertical="top" wrapText="1" readingOrder="1"/>
    </xf>
    <xf numFmtId="0" fontId="4" fillId="0" borderId="0" xfId="18" applyFont="1" applyAlignment="1">
      <alignment horizontal="left" vertical="top" wrapText="1" readingOrder="1"/>
    </xf>
    <xf numFmtId="0" fontId="31" fillId="0" borderId="0" xfId="0" applyFont="1"/>
  </cellXfs>
  <cellStyles count="20">
    <cellStyle name="Comma" xfId="15" builtinId="3"/>
    <cellStyle name="Comma 11" xfId="16"/>
    <cellStyle name="Comma 2" xfId="6"/>
    <cellStyle name="Normal" xfId="0" builtinId="0"/>
    <cellStyle name="Normal 2" xfId="5"/>
    <cellStyle name="Normal 2 2" xfId="8"/>
    <cellStyle name="Normal 2 23 2" xfId="13"/>
    <cellStyle name="Normal 2 3" xfId="7"/>
    <cellStyle name="Normal 2 4" xfId="19"/>
    <cellStyle name="Normal 20" xfId="12"/>
    <cellStyle name="Normal 3" xfId="2"/>
    <cellStyle name="Normal 34" xfId="11"/>
    <cellStyle name="Normal 4" xfId="17"/>
    <cellStyle name="Normal 5" xfId="18"/>
    <cellStyle name="Normal 6" xfId="10"/>
    <cellStyle name="Normal_IIP" xfId="3"/>
    <cellStyle name="Normal_p9" xfId="14"/>
    <cellStyle name="Normal_עותק של חשבון פיננסי - ספטמבר לוח עבודה שלי " xfId="4"/>
    <cellStyle name="Percent" xfId="1" builtinId="5"/>
    <cellStyle name="Percent 2" xfId="9"/>
  </cellStyles>
  <dxfs count="252"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6" formatCode="_ * #,##0.0_ ;_ * \-#,##0.0_ ;_ * &quot;-&quot;??_ ;_ @_ 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ssistant"/>
        <scheme val="none"/>
      </font>
      <numFmt numFmtId="165" formatCode="_ * #,##0_ ;_ * \-#,##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ssistant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5" formatCode="_ * #,##0_ ;_ * \-#,##0_ ;_ * &quot;-&quot;??_ ;_ @_ "/>
      <fill>
        <patternFill patternType="solid">
          <fgColor theme="4" tint="0.79998168889431442"/>
          <bgColor rgb="FFAEDCE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" formatCode="0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ssistant"/>
        <scheme val="none"/>
      </font>
      <numFmt numFmtId="1" formatCode="0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6" formatCode="_ * #,##0.0_ ;_ * \-#,##0.0_ ;_ * &quot;-&quot;??_ ;_ @_ 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auto="1"/>
        <name val="Assistant"/>
        <scheme val="none"/>
      </font>
      <numFmt numFmtId="1" formatCode="0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solid">
          <fgColor theme="4" tint="0.79998168889431442"/>
          <bgColor rgb="FFAEDCE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6" formatCode="_ * #,##0.0_ ;_ * \-#,##0.0_ ;_ * &quot;-&quot;??_ ;_ @_ 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" formatCode="0"/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.0_ ;_ * \-#,##0.0_ ;_ * &quot;-&quot;??_ ;_ @_ 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66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8B6C7"/>
      <color rgb="FF177990"/>
      <color rgb="FFAEDCE0"/>
      <color rgb="FF8BCED6"/>
      <color rgb="FF59BFCB"/>
      <color rgb="FF00A390"/>
      <color rgb="FF006666"/>
      <color rgb="FF33CC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0277777777778"/>
          <c:y val="0.15087969948134236"/>
          <c:w val="0.8656355555555556"/>
          <c:h val="0.612621578415655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3.1 data'!$A$3</c:f>
              <c:strCache>
                <c:ptCount val="1"/>
                <c:pt idx="0">
                  <c:v>Direct investments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0-4900-A397-5B5ECA6A85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0-4900-A397-5B5ECA6A8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3.1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3.1 data'!$B$3:$K$3</c:f>
              <c:numCache>
                <c:formatCode>#,##0</c:formatCode>
                <c:ptCount val="10"/>
                <c:pt idx="0">
                  <c:v>67892.816999999995</c:v>
                </c:pt>
                <c:pt idx="1">
                  <c:v>72176.679999999993</c:v>
                </c:pt>
                <c:pt idx="2">
                  <c:v>72564.652000000002</c:v>
                </c:pt>
                <c:pt idx="3">
                  <c:v>77745.084000000003</c:v>
                </c:pt>
                <c:pt idx="4">
                  <c:v>79010.985000000001</c:v>
                </c:pt>
                <c:pt idx="5">
                  <c:v>84695.311000000002</c:v>
                </c:pt>
                <c:pt idx="6">
                  <c:v>94632.854000000007</c:v>
                </c:pt>
                <c:pt idx="7">
                  <c:v>100260.18</c:v>
                </c:pt>
                <c:pt idx="8">
                  <c:v>103505.863</c:v>
                </c:pt>
                <c:pt idx="9">
                  <c:v>110384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0-4900-A397-5B5ECA6A85EF}"/>
            </c:ext>
          </c:extLst>
        </c:ser>
        <c:ser>
          <c:idx val="2"/>
          <c:order val="1"/>
          <c:tx>
            <c:strRef>
              <c:f>'Figure 3.1 data'!$A$4</c:f>
              <c:strCache>
                <c:ptCount val="1"/>
                <c:pt idx="0">
                  <c:v>Financial investments in tradable securities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B0-4900-A397-5B5ECA6A85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B0-4900-A397-5B5ECA6A8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3.1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3.1 data'!$B$4:$K$4</c:f>
              <c:numCache>
                <c:formatCode>#,##0</c:formatCode>
                <c:ptCount val="10"/>
                <c:pt idx="0">
                  <c:v>62240.127999999997</c:v>
                </c:pt>
                <c:pt idx="1">
                  <c:v>62365.267</c:v>
                </c:pt>
                <c:pt idx="2">
                  <c:v>76126.476999999999</c:v>
                </c:pt>
                <c:pt idx="3">
                  <c:v>95519.668000000005</c:v>
                </c:pt>
                <c:pt idx="4">
                  <c:v>106173.258</c:v>
                </c:pt>
                <c:pt idx="5">
                  <c:v>114101.897</c:v>
                </c:pt>
                <c:pt idx="6">
                  <c:v>119148.01</c:v>
                </c:pt>
                <c:pt idx="7">
                  <c:v>142990.21</c:v>
                </c:pt>
                <c:pt idx="8">
                  <c:v>141704.212</c:v>
                </c:pt>
                <c:pt idx="9">
                  <c:v>171112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B0-4900-A397-5B5ECA6A85EF}"/>
            </c:ext>
          </c:extLst>
        </c:ser>
        <c:ser>
          <c:idx val="3"/>
          <c:order val="2"/>
          <c:tx>
            <c:strRef>
              <c:f>'Figure 3.1 data'!$A$5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B0-4900-A397-5B5ECA6A85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B0-4900-A397-5B5ECA6A8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3.1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3.1 data'!$B$5:$K$5</c:f>
              <c:numCache>
                <c:formatCode>#,##0</c:formatCode>
                <c:ptCount val="10"/>
                <c:pt idx="0">
                  <c:v>58445.125</c:v>
                </c:pt>
                <c:pt idx="1">
                  <c:v>57212.043000000005</c:v>
                </c:pt>
                <c:pt idx="2">
                  <c:v>53188.316999999995</c:v>
                </c:pt>
                <c:pt idx="3">
                  <c:v>58789.510999999999</c:v>
                </c:pt>
                <c:pt idx="4">
                  <c:v>63433.259000000005</c:v>
                </c:pt>
                <c:pt idx="5">
                  <c:v>58628.597000000002</c:v>
                </c:pt>
                <c:pt idx="6">
                  <c:v>63097.726000000002</c:v>
                </c:pt>
                <c:pt idx="7">
                  <c:v>75938.436000000002</c:v>
                </c:pt>
                <c:pt idx="8">
                  <c:v>76535.740999999995</c:v>
                </c:pt>
                <c:pt idx="9">
                  <c:v>88179.264999999999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B0-4900-A397-5B5ECA6A85EF}"/>
            </c:ext>
          </c:extLst>
        </c:ser>
        <c:ser>
          <c:idx val="4"/>
          <c:order val="3"/>
          <c:tx>
            <c:strRef>
              <c:f>'Figure 3.1 data'!$A$6</c:f>
              <c:strCache>
                <c:ptCount val="1"/>
                <c:pt idx="0">
                  <c:v>Reserve assets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B0-4900-A397-5B5ECA6A85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B0-4900-A397-5B5ECA6A8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3.1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3.1 data'!$B$6:$K$6</c:f>
              <c:numCache>
                <c:formatCode>#,##0</c:formatCode>
                <c:ptCount val="10"/>
                <c:pt idx="0">
                  <c:v>70913.258000000002</c:v>
                </c:pt>
                <c:pt idx="1">
                  <c:v>74875.187000000005</c:v>
                </c:pt>
                <c:pt idx="2">
                  <c:v>75905.558999999994</c:v>
                </c:pt>
                <c:pt idx="3">
                  <c:v>81789.758000000002</c:v>
                </c:pt>
                <c:pt idx="4">
                  <c:v>86101.168000000005</c:v>
                </c:pt>
                <c:pt idx="5">
                  <c:v>90574.784</c:v>
                </c:pt>
                <c:pt idx="6">
                  <c:v>98446.770999999993</c:v>
                </c:pt>
                <c:pt idx="7">
                  <c:v>113011.493</c:v>
                </c:pt>
                <c:pt idx="8">
                  <c:v>115279.44899999999</c:v>
                </c:pt>
                <c:pt idx="9">
                  <c:v>126014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B0-4900-A397-5B5ECA6A8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49102600"/>
        <c:axId val="649097024"/>
      </c:barChart>
      <c:catAx>
        <c:axId val="64910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49097024"/>
        <c:crosses val="autoZero"/>
        <c:auto val="1"/>
        <c:lblAlgn val="ctr"/>
        <c:lblOffset val="100"/>
        <c:noMultiLvlLbl val="0"/>
      </c:catAx>
      <c:valAx>
        <c:axId val="649097024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49102600"/>
        <c:crosses val="autoZero"/>
        <c:crossBetween val="between"/>
        <c:majorUnit val="1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375000000000003E-2"/>
          <c:y val="7.3768055555555559E-2"/>
          <c:w val="0.70253046931855234"/>
          <c:h val="0.3099600856706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5555555555554E-2"/>
          <c:y val="0.11112377470048233"/>
          <c:w val="0.89890444444444439"/>
          <c:h val="0.70636105492453705"/>
        </c:manualLayout>
      </c:layout>
      <c:barChart>
        <c:barDir val="col"/>
        <c:grouping val="stacked"/>
        <c:varyColors val="0"/>
        <c:ser>
          <c:idx val="2"/>
          <c:order val="0"/>
          <c:tx>
            <c:v>Direct investments</c:v>
          </c:tx>
          <c:spPr>
            <a:solidFill>
              <a:srgbClr val="177990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BC-48BE-AD7E-C9E83FB149D4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BC-48BE-AD7E-C9E83FB149D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BC-48BE-AD7E-C9E83FB14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3.10 data'!$B$2:$B$11</c:f>
              <c:numCache>
                <c:formatCode>#,##0</c:formatCode>
                <c:ptCount val="10"/>
                <c:pt idx="0">
                  <c:v>60086.324000000001</c:v>
                </c:pt>
                <c:pt idx="1">
                  <c:v>64841.883999999998</c:v>
                </c:pt>
                <c:pt idx="2">
                  <c:v>75804.784</c:v>
                </c:pt>
                <c:pt idx="3">
                  <c:v>86531</c:v>
                </c:pt>
                <c:pt idx="4">
                  <c:v>89619.733999999997</c:v>
                </c:pt>
                <c:pt idx="5">
                  <c:v>99312.692999999999</c:v>
                </c:pt>
                <c:pt idx="6">
                  <c:v>107482.834</c:v>
                </c:pt>
                <c:pt idx="7">
                  <c:v>129142.817</c:v>
                </c:pt>
                <c:pt idx="8">
                  <c:v>145344.89199999999</c:v>
                </c:pt>
                <c:pt idx="9">
                  <c:v>166229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C-48BE-AD7E-C9E83FB149D4}"/>
            </c:ext>
          </c:extLst>
        </c:ser>
        <c:ser>
          <c:idx val="0"/>
          <c:order val="1"/>
          <c:tx>
            <c:v>Financial investments</c:v>
          </c:tx>
          <c:spPr>
            <a:solidFill>
              <a:srgbClr val="59BFCB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BC-48BE-AD7E-C9E83FB149D4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BC-48BE-AD7E-C9E83FB149D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BC-48BE-AD7E-C9E83FB149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3.10 data'!$C$2:$C$11</c:f>
              <c:numCache>
                <c:formatCode>#,##0</c:formatCode>
                <c:ptCount val="10"/>
                <c:pt idx="0">
                  <c:v>105113.94</c:v>
                </c:pt>
                <c:pt idx="1">
                  <c:v>87739.350999999995</c:v>
                </c:pt>
                <c:pt idx="2">
                  <c:v>84167.444000000003</c:v>
                </c:pt>
                <c:pt idx="3">
                  <c:v>99799.021999999997</c:v>
                </c:pt>
                <c:pt idx="4">
                  <c:v>122339.712</c:v>
                </c:pt>
                <c:pt idx="5">
                  <c:v>131424.704</c:v>
                </c:pt>
                <c:pt idx="6">
                  <c:v>110894.583</c:v>
                </c:pt>
                <c:pt idx="7">
                  <c:v>112188.247</c:v>
                </c:pt>
                <c:pt idx="8">
                  <c:v>108951</c:v>
                </c:pt>
                <c:pt idx="9">
                  <c:v>118157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BC-48BE-AD7E-C9E83FB149D4}"/>
            </c:ext>
          </c:extLst>
        </c:ser>
        <c:ser>
          <c:idx val="1"/>
          <c:order val="2"/>
          <c:tx>
            <c:v>Other investments </c:v>
          </c:tx>
          <c:spPr>
            <a:solidFill>
              <a:srgbClr val="AEDCE0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BC-48BE-AD7E-C9E83FB149D4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BC-48BE-AD7E-C9E83FB149D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BC-48BE-AD7E-C9E83FB149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3.10 data'!$D$2:$D$11</c:f>
              <c:numCache>
                <c:formatCode>#,##0</c:formatCode>
                <c:ptCount val="10"/>
                <c:pt idx="0">
                  <c:v>67066.076000000001</c:v>
                </c:pt>
                <c:pt idx="1">
                  <c:v>67903.259000000005</c:v>
                </c:pt>
                <c:pt idx="2">
                  <c:v>62443.862000000001</c:v>
                </c:pt>
                <c:pt idx="3">
                  <c:v>62166.760999999999</c:v>
                </c:pt>
                <c:pt idx="4">
                  <c:v>55093.601000000002</c:v>
                </c:pt>
                <c:pt idx="5">
                  <c:v>48957.737000000001</c:v>
                </c:pt>
                <c:pt idx="6">
                  <c:v>51422.544000000002</c:v>
                </c:pt>
                <c:pt idx="7">
                  <c:v>49688.684000000001</c:v>
                </c:pt>
                <c:pt idx="8">
                  <c:v>49339</c:v>
                </c:pt>
                <c:pt idx="9">
                  <c:v>52909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BC-48BE-AD7E-C9E83FB1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752960"/>
        <c:axId val="159754496"/>
      </c:barChart>
      <c:catAx>
        <c:axId val="15975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59754496"/>
        <c:crosses val="autoZero"/>
        <c:auto val="1"/>
        <c:lblAlgn val="ctr"/>
        <c:lblOffset val="100"/>
        <c:noMultiLvlLbl val="1"/>
      </c:catAx>
      <c:valAx>
        <c:axId val="159754496"/>
        <c:scaling>
          <c:orientation val="minMax"/>
        </c:scaling>
        <c:delete val="0"/>
        <c:axPos val="r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59752960"/>
        <c:crosses val="max"/>
        <c:crossBetween val="between"/>
        <c:majorUnit val="100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l"/>
      <c:layout>
        <c:manualLayout>
          <c:xMode val="edge"/>
          <c:yMode val="edge"/>
          <c:x val="7.3566944444444449E-2"/>
          <c:y val="0.1269837962962963"/>
          <c:w val="0.86671799004031691"/>
          <c:h val="0.13675251334358646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3149606299213E-2"/>
          <c:y val="5.0458715596330278E-2"/>
          <c:w val="0.90039129483814528"/>
          <c:h val="0.80535144116159796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investments</c:v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15.6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39-4E38-8C34-8CCA5765C5C9}"/>
                </c:ext>
              </c:extLst>
            </c:dLbl>
            <c:dLbl>
              <c:idx val="9"/>
              <c:layout/>
              <c:tx>
                <c:rich>
                  <a:bodyPr rot="0" vert="horz"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10.6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AD39-4E38-8C34-8CCA5765C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3.11 data'!$B$2:$B$11</c:f>
              <c:numCache>
                <c:formatCode>#,##0</c:formatCode>
                <c:ptCount val="10"/>
                <c:pt idx="0">
                  <c:v>2053</c:v>
                </c:pt>
                <c:pt idx="1">
                  <c:v>4187</c:v>
                </c:pt>
                <c:pt idx="2">
                  <c:v>386</c:v>
                </c:pt>
                <c:pt idx="3">
                  <c:v>5283</c:v>
                </c:pt>
                <c:pt idx="4">
                  <c:v>3779</c:v>
                </c:pt>
                <c:pt idx="5">
                  <c:v>5569</c:v>
                </c:pt>
                <c:pt idx="6">
                  <c:v>7839</c:v>
                </c:pt>
                <c:pt idx="7">
                  <c:v>13511</c:v>
                </c:pt>
                <c:pt idx="8">
                  <c:v>15618</c:v>
                </c:pt>
                <c:pt idx="9">
                  <c:v>10566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39-4E38-8C34-8CCA5765C5C9}"/>
            </c:ext>
          </c:extLst>
        </c:ser>
        <c:ser>
          <c:idx val="1"/>
          <c:order val="1"/>
          <c:tx>
            <c:v>Accumulated profits</c:v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3.5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39-4E38-8C34-8CCA5765C5C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5.0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39-4E38-8C34-8CCA5765C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3.11 data'!$C$2:$C$11</c:f>
              <c:numCache>
                <c:formatCode>#,##0</c:formatCode>
                <c:ptCount val="10"/>
                <c:pt idx="0">
                  <c:v>3440</c:v>
                </c:pt>
                <c:pt idx="1">
                  <c:v>2127</c:v>
                </c:pt>
                <c:pt idx="2">
                  <c:v>5381</c:v>
                </c:pt>
                <c:pt idx="3">
                  <c:v>4057</c:v>
                </c:pt>
                <c:pt idx="4">
                  <c:v>3777</c:v>
                </c:pt>
                <c:pt idx="5">
                  <c:v>3992</c:v>
                </c:pt>
                <c:pt idx="6">
                  <c:v>3424</c:v>
                </c:pt>
                <c:pt idx="7">
                  <c:v>4170</c:v>
                </c:pt>
                <c:pt idx="8">
                  <c:v>3516</c:v>
                </c:pt>
                <c:pt idx="9">
                  <c:v>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39-4E38-8C34-8CCA5765C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8567984"/>
        <c:axId val="508565360"/>
      </c:barChart>
      <c:catAx>
        <c:axId val="50856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508565360"/>
        <c:crosses val="autoZero"/>
        <c:auto val="1"/>
        <c:lblAlgn val="ctr"/>
        <c:lblOffset val="100"/>
        <c:noMultiLvlLbl val="0"/>
      </c:catAx>
      <c:valAx>
        <c:axId val="50856536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5085679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52830429769323"/>
          <c:y val="9.6903127934696243E-2"/>
          <c:w val="0.57066567481509034"/>
          <c:h val="7.740879867080835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42777777777781E-2"/>
          <c:y val="0.23981944444444445"/>
          <c:w val="0.88052666666666668"/>
          <c:h val="0.60503657407407407"/>
        </c:manualLayout>
      </c:layout>
      <c:barChart>
        <c:barDir val="col"/>
        <c:grouping val="stacked"/>
        <c:varyColors val="0"/>
        <c:ser>
          <c:idx val="1"/>
          <c:order val="1"/>
          <c:tx>
            <c:v>Shares</c:v>
          </c:tx>
          <c:spPr>
            <a:solidFill>
              <a:srgbClr val="8BCED6"/>
            </a:solidFill>
            <a:ln>
              <a:noFill/>
            </a:ln>
          </c:spPr>
          <c:invertIfNegative val="0"/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3.12 data'!$B$2:$B$11</c:f>
              <c:numCache>
                <c:formatCode>#,##0</c:formatCode>
                <c:ptCount val="10"/>
                <c:pt idx="0">
                  <c:v>-622</c:v>
                </c:pt>
                <c:pt idx="1">
                  <c:v>-733</c:v>
                </c:pt>
                <c:pt idx="2">
                  <c:v>290</c:v>
                </c:pt>
                <c:pt idx="3">
                  <c:v>2712</c:v>
                </c:pt>
                <c:pt idx="4">
                  <c:v>3600</c:v>
                </c:pt>
                <c:pt idx="5">
                  <c:v>4521</c:v>
                </c:pt>
                <c:pt idx="6">
                  <c:v>3560</c:v>
                </c:pt>
                <c:pt idx="7">
                  <c:v>-3</c:v>
                </c:pt>
                <c:pt idx="8" formatCode="_ * #,##0_ ;_ * \-#,##0_ ;_ * &quot;-&quot;??_ ;_ @_ ">
                  <c:v>-8380</c:v>
                </c:pt>
                <c:pt idx="9" formatCode="_ * #,##0_ ;_ * \-#,##0_ ;_ * &quot;-&quot;??_ ;_ @_ ">
                  <c:v>-2124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8-47EC-93EC-A8EE70D784A3}"/>
            </c:ext>
          </c:extLst>
        </c:ser>
        <c:ser>
          <c:idx val="2"/>
          <c:order val="2"/>
          <c:tx>
            <c:v>Bonds</c:v>
          </c:tx>
          <c:invertIfNegative val="0"/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3.12 data'!$C$2:$C$11</c:f>
              <c:numCache>
                <c:formatCode>_ * #,##0_ ;_ * \-#,##0_ ;_ * "-"??_ ;_ @_ </c:formatCode>
                <c:ptCount val="10"/>
                <c:pt idx="0">
                  <c:v>10025.487000000001</c:v>
                </c:pt>
                <c:pt idx="1">
                  <c:v>-3655.0770000000007</c:v>
                </c:pt>
                <c:pt idx="2">
                  <c:v>-3248.0229999999997</c:v>
                </c:pt>
                <c:pt idx="3">
                  <c:v>-1009.67</c:v>
                </c:pt>
                <c:pt idx="4">
                  <c:v>5855.29</c:v>
                </c:pt>
                <c:pt idx="5">
                  <c:v>-1767.1349999999998</c:v>
                </c:pt>
                <c:pt idx="6">
                  <c:v>-588.3130000000001</c:v>
                </c:pt>
                <c:pt idx="7">
                  <c:v>1948.41</c:v>
                </c:pt>
                <c:pt idx="8">
                  <c:v>4833</c:v>
                </c:pt>
                <c:pt idx="9">
                  <c:v>1735.3140000000001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8-47EC-93EC-A8EE70D7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942144"/>
        <c:axId val="159943680"/>
      </c:barChart>
      <c:lineChart>
        <c:grouping val="standard"/>
        <c:varyColors val="0"/>
        <c:ser>
          <c:idx val="0"/>
          <c:order val="0"/>
          <c:tx>
            <c:v> Total net financial investments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006666"/>
              </a:solidFill>
              <a:ln>
                <a:noFill/>
              </a:ln>
            </c:spPr>
          </c:marker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3.12 data'!$D$2:$D$11</c:f>
              <c:numCache>
                <c:formatCode>#,##0</c:formatCode>
                <c:ptCount val="10"/>
                <c:pt idx="0">
                  <c:v>9403.4869999999992</c:v>
                </c:pt>
                <c:pt idx="1">
                  <c:v>-4388.0770000000002</c:v>
                </c:pt>
                <c:pt idx="2">
                  <c:v>-2958.0230000000001</c:v>
                </c:pt>
                <c:pt idx="3">
                  <c:v>1702.33</c:v>
                </c:pt>
                <c:pt idx="4">
                  <c:v>9455.2900000000009</c:v>
                </c:pt>
                <c:pt idx="5">
                  <c:v>2753.8649999999998</c:v>
                </c:pt>
                <c:pt idx="6">
                  <c:v>2971.6869999999999</c:v>
                </c:pt>
                <c:pt idx="7">
                  <c:v>1945.41</c:v>
                </c:pt>
                <c:pt idx="8" formatCode="_ * #,##0_ ;_ * \-#,##0_ ;_ * &quot;-&quot;??_ ;_ @_ ">
                  <c:v>-3547.3919999999998</c:v>
                </c:pt>
                <c:pt idx="9" formatCode="_ * #,##0_ ;_ * \-#,##0_ ;_ * &quot;-&quot;??_ ;_ @_ ">
                  <c:v>-388.68599999999998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88-47EC-93EC-A8EE70D7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42144"/>
        <c:axId val="159943680"/>
      </c:lineChart>
      <c:catAx>
        <c:axId val="159942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 algn="ctr">
              <a:defRPr/>
            </a:pPr>
            <a:endParaRPr lang="he-IL"/>
          </a:p>
        </c:txPr>
        <c:crossAx val="159943680"/>
        <c:crosses val="autoZero"/>
        <c:auto val="1"/>
        <c:lblAlgn val="ctr"/>
        <c:lblOffset val="100"/>
        <c:noMultiLvlLbl val="0"/>
      </c:catAx>
      <c:valAx>
        <c:axId val="159943680"/>
        <c:scaling>
          <c:orientation val="minMax"/>
          <c:max val="11000"/>
          <c:min val="-1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9942144"/>
        <c:crosses val="autoZero"/>
        <c:crossBetween val="between"/>
        <c:majorUnit val="5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egendEntry>
        <c:idx val="0"/>
        <c:txPr>
          <a:bodyPr/>
          <a:lstStyle/>
          <a:p>
            <a:pPr rtl="1">
              <a:defRPr/>
            </a:pPr>
            <a:endParaRPr lang="he-IL"/>
          </a:p>
        </c:txPr>
      </c:legendEntry>
      <c:layout>
        <c:manualLayout>
          <c:xMode val="edge"/>
          <c:yMode val="edge"/>
          <c:x val="7.0555555555555552E-2"/>
          <c:y val="4.4179629629629631E-2"/>
          <c:w val="0.91032361111111115"/>
          <c:h val="0.11069120370370369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00555555555559E-2"/>
          <c:y val="0.21253240740740742"/>
          <c:w val="0.89205527777777782"/>
          <c:h val="0.59796342592592588"/>
        </c:manualLayout>
      </c:layout>
      <c:barChart>
        <c:barDir val="col"/>
        <c:grouping val="stacked"/>
        <c:varyColors val="0"/>
        <c:ser>
          <c:idx val="0"/>
          <c:order val="0"/>
          <c:tx>
            <c:v>Price changes</c:v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strLit>
          </c:cat>
          <c:val>
            <c:numRef>
              <c:f>'Figure 3.13 data'!$B$2:$B$11</c:f>
              <c:numCache>
                <c:formatCode>#,##0</c:formatCode>
                <c:ptCount val="10"/>
                <c:pt idx="0">
                  <c:v>2249</c:v>
                </c:pt>
                <c:pt idx="1">
                  <c:v>-11518</c:v>
                </c:pt>
                <c:pt idx="2">
                  <c:v>-2587</c:v>
                </c:pt>
                <c:pt idx="3">
                  <c:v>10585</c:v>
                </c:pt>
                <c:pt idx="4">
                  <c:v>15437</c:v>
                </c:pt>
                <c:pt idx="5">
                  <c:v>7277</c:v>
                </c:pt>
                <c:pt idx="6">
                  <c:v>-24434</c:v>
                </c:pt>
                <c:pt idx="7">
                  <c:v>-3527</c:v>
                </c:pt>
                <c:pt idx="8">
                  <c:v>3882</c:v>
                </c:pt>
                <c:pt idx="9">
                  <c:v>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C-41E5-AFD6-01405AC754E7}"/>
            </c:ext>
          </c:extLst>
        </c:ser>
        <c:ser>
          <c:idx val="1"/>
          <c:order val="1"/>
          <c:tx>
            <c:v>Changes in the exchange rate</c:v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strLit>
          </c:cat>
          <c:val>
            <c:numRef>
              <c:f>'Figure 3.13 data'!$C$2:$C$11</c:f>
              <c:numCache>
                <c:formatCode>#,##0</c:formatCode>
                <c:ptCount val="10"/>
                <c:pt idx="0">
                  <c:v>998</c:v>
                </c:pt>
                <c:pt idx="1">
                  <c:v>-976</c:v>
                </c:pt>
                <c:pt idx="2">
                  <c:v>298</c:v>
                </c:pt>
                <c:pt idx="3">
                  <c:v>1028</c:v>
                </c:pt>
                <c:pt idx="4">
                  <c:v>-1856</c:v>
                </c:pt>
                <c:pt idx="5">
                  <c:v>-94</c:v>
                </c:pt>
                <c:pt idx="6">
                  <c:v>285</c:v>
                </c:pt>
                <c:pt idx="7">
                  <c:v>1648</c:v>
                </c:pt>
                <c:pt idx="8">
                  <c:v>-1504</c:v>
                </c:pt>
                <c:pt idx="9">
                  <c:v>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C-41E5-AFD6-01405AC75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601596832"/>
        <c:axId val="601602408"/>
      </c:barChart>
      <c:catAx>
        <c:axId val="6015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01602408"/>
        <c:crosses val="autoZero"/>
        <c:auto val="1"/>
        <c:lblAlgn val="ctr"/>
        <c:lblOffset val="100"/>
        <c:noMultiLvlLbl val="0"/>
      </c:catAx>
      <c:valAx>
        <c:axId val="601602408"/>
        <c:scaling>
          <c:orientation val="minMax"/>
          <c:max val="15000"/>
          <c:min val="-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015968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5.9019444444444437E-2"/>
          <c:w val="0.89999996374327484"/>
          <c:h val="0.104929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71581196581185E-2"/>
          <c:y val="0.19368888888888891"/>
          <c:w val="0.83747371794871794"/>
          <c:h val="0.668894444444444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3.14 data'!$C$1</c:f>
              <c:strCache>
                <c:ptCount val="1"/>
                <c:pt idx="0">
                  <c:v>Financial loans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92-4419-8EB9-430C865E3CA2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92-4419-8EB9-430C865E3C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3.14 data'!$A$2:$A$11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3.14 data'!$C$2:$C$11</c:f>
              <c:numCache>
                <c:formatCode>_ * #,##0_ ;_ * \-#,##0_ ;_ * "-"??_ ;_ @_ </c:formatCode>
                <c:ptCount val="10"/>
                <c:pt idx="0">
                  <c:v>23947.662</c:v>
                </c:pt>
                <c:pt idx="1">
                  <c:v>22755.955000000002</c:v>
                </c:pt>
                <c:pt idx="2">
                  <c:v>23113.288</c:v>
                </c:pt>
                <c:pt idx="3">
                  <c:v>23270.920999999998</c:v>
                </c:pt>
                <c:pt idx="4">
                  <c:v>19819.895</c:v>
                </c:pt>
                <c:pt idx="5">
                  <c:v>18029.865000000002</c:v>
                </c:pt>
                <c:pt idx="6">
                  <c:v>19285.463</c:v>
                </c:pt>
                <c:pt idx="7">
                  <c:v>17024.689999999999</c:v>
                </c:pt>
                <c:pt idx="8">
                  <c:v>17168.663</c:v>
                </c:pt>
                <c:pt idx="9">
                  <c:v>18732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2-4419-8EB9-430C865E3CA2}"/>
            </c:ext>
          </c:extLst>
        </c:ser>
        <c:ser>
          <c:idx val="1"/>
          <c:order val="1"/>
          <c:tx>
            <c:strRef>
              <c:f>'Figure 3.14 data'!$B$1</c:f>
              <c:strCache>
                <c:ptCount val="1"/>
                <c:pt idx="0">
                  <c:v>Deposits by nonresidents (including banks)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92-4419-8EB9-430C865E3CA2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92-4419-8EB9-430C865E3C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3.14 data'!$A$2:$A$11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3.14 data'!$B$2:$B$11</c:f>
              <c:numCache>
                <c:formatCode>_ * #,##0_ ;_ * \-#,##0_ ;_ * "-"??_ ;_ @_ </c:formatCode>
                <c:ptCount val="10"/>
                <c:pt idx="0">
                  <c:v>29859.413999999997</c:v>
                </c:pt>
                <c:pt idx="1">
                  <c:v>30449.304000000004</c:v>
                </c:pt>
                <c:pt idx="2">
                  <c:v>25457.574000000001</c:v>
                </c:pt>
                <c:pt idx="3">
                  <c:v>24017.840000000004</c:v>
                </c:pt>
                <c:pt idx="4">
                  <c:v>19942.706000000002</c:v>
                </c:pt>
                <c:pt idx="5">
                  <c:v>15793.872000000001</c:v>
                </c:pt>
                <c:pt idx="6">
                  <c:v>14489.080999999998</c:v>
                </c:pt>
                <c:pt idx="7">
                  <c:v>13855.993999999999</c:v>
                </c:pt>
                <c:pt idx="8">
                  <c:v>12872.362000000001</c:v>
                </c:pt>
                <c:pt idx="9">
                  <c:v>13823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92-4419-8EB9-430C865E3CA2}"/>
            </c:ext>
          </c:extLst>
        </c:ser>
        <c:ser>
          <c:idx val="2"/>
          <c:order val="2"/>
          <c:tx>
            <c:strRef>
              <c:f>'Figure 3.14 data'!$D$1</c:f>
              <c:strCache>
                <c:ptCount val="1"/>
                <c:pt idx="0">
                  <c:v>Supplier’s credit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92-4419-8EB9-430C865E3CA2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92-4419-8EB9-430C865E3C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3.14 data'!$A$2:$A$11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3.14 data'!$D$2:$D$11</c:f>
              <c:numCache>
                <c:formatCode>_ * #,##0_ ;_ * \-#,##0_ ;_ * "-"??_ ;_ @_ </c:formatCode>
                <c:ptCount val="10"/>
                <c:pt idx="0">
                  <c:v>13259</c:v>
                </c:pt>
                <c:pt idx="1">
                  <c:v>14698</c:v>
                </c:pt>
                <c:pt idx="2">
                  <c:v>13873</c:v>
                </c:pt>
                <c:pt idx="3">
                  <c:v>14878</c:v>
                </c:pt>
                <c:pt idx="4">
                  <c:v>15331</c:v>
                </c:pt>
                <c:pt idx="5">
                  <c:v>15134</c:v>
                </c:pt>
                <c:pt idx="6">
                  <c:v>17648</c:v>
                </c:pt>
                <c:pt idx="7">
                  <c:v>18808</c:v>
                </c:pt>
                <c:pt idx="8">
                  <c:v>19297</c:v>
                </c:pt>
                <c:pt idx="9">
                  <c:v>20355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92-4419-8EB9-430C865E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83721656"/>
        <c:axId val="683720672"/>
      </c:barChart>
      <c:catAx>
        <c:axId val="683721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83720672"/>
        <c:crossesAt val="0"/>
        <c:auto val="1"/>
        <c:lblAlgn val="ctr"/>
        <c:lblOffset val="100"/>
        <c:noMultiLvlLbl val="0"/>
      </c:catAx>
      <c:valAx>
        <c:axId val="6837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83721656"/>
        <c:crosses val="autoZero"/>
        <c:crossBetween val="between"/>
        <c:majorUnit val="20000"/>
        <c:minorUnit val="10000"/>
        <c:dispUnits>
          <c:builtInUnit val="thousands"/>
        </c:dispUnits>
      </c:valAx>
      <c:spPr>
        <a:noFill/>
        <a:ln>
          <a:noFill/>
        </a:ln>
        <a:effectLst>
          <a:softEdge rad="0"/>
        </a:effectLst>
      </c:spPr>
    </c:plotArea>
    <c:legend>
      <c:legendPos val="b"/>
      <c:layout>
        <c:manualLayout>
          <c:xMode val="edge"/>
          <c:yMode val="edge"/>
          <c:x val="0.33800777777777785"/>
          <c:y val="1.8592592592592591E-2"/>
          <c:w val="0.63470027777777782"/>
          <c:h val="0.26555694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8694444444446"/>
          <c:y val="0.17578935185185185"/>
          <c:w val="0.81357166666666669"/>
          <c:h val="0.685158796296296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3.15 data'!$B$1</c:f>
              <c:strCache>
                <c:ptCount val="1"/>
                <c:pt idx="0">
                  <c:v>Liabilities in debt instruments (gross external debt)</c:v>
                </c:pt>
              </c:strCache>
            </c:strRef>
          </c:tx>
          <c:spPr>
            <a:solidFill>
              <a:srgbClr val="AEDCE0"/>
            </a:solidFill>
          </c:spPr>
          <c:invertIfNegative val="0"/>
          <c:cat>
            <c:numRef>
              <c:f>'Figure 3.15 data'!$A$2:$A$11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3.15 data'!$B$2:$B$11</c:f>
              <c:numCache>
                <c:formatCode>_ * #,##0_ ;_ * \-#,##0_ ;_ * "-"??_ ;_ @_ </c:formatCode>
                <c:ptCount val="10"/>
                <c:pt idx="0">
                  <c:v>107878.34</c:v>
                </c:pt>
                <c:pt idx="1">
                  <c:v>106981.49400000001</c:v>
                </c:pt>
                <c:pt idx="2">
                  <c:v>100468.09</c:v>
                </c:pt>
                <c:pt idx="3">
                  <c:v>99987.782999999996</c:v>
                </c:pt>
                <c:pt idx="4">
                  <c:v>94176.047000000006</c:v>
                </c:pt>
                <c:pt idx="5">
                  <c:v>85917.134000000005</c:v>
                </c:pt>
                <c:pt idx="6">
                  <c:v>87733.448999999993</c:v>
                </c:pt>
                <c:pt idx="7">
                  <c:v>88640.748000000007</c:v>
                </c:pt>
                <c:pt idx="8">
                  <c:v>93797</c:v>
                </c:pt>
                <c:pt idx="9">
                  <c:v>103427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F-4C7B-BFEC-DED5532F8375}"/>
            </c:ext>
          </c:extLst>
        </c:ser>
        <c:ser>
          <c:idx val="2"/>
          <c:order val="2"/>
          <c:tx>
            <c:strRef>
              <c:f>'Figure 3.15 data'!$C$1</c:f>
              <c:strCache>
                <c:ptCount val="1"/>
                <c:pt idx="0">
                  <c:v>Annual GDP</c:v>
                </c:pt>
              </c:strCache>
            </c:strRef>
          </c:tx>
          <c:spPr>
            <a:solidFill>
              <a:srgbClr val="59BFCB"/>
            </a:solidFill>
          </c:spPr>
          <c:invertIfNegative val="0"/>
          <c:cat>
            <c:numRef>
              <c:f>'Figure 3.15 data'!$A$2:$A$11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3.15 data'!$C$2:$C$11</c:f>
              <c:numCache>
                <c:formatCode>_ * #,##0_ ;_ * \-#,##0_ ;_ * "-"??_ ;_ @_ </c:formatCode>
                <c:ptCount val="10"/>
                <c:pt idx="0">
                  <c:v>234368.712566723</c:v>
                </c:pt>
                <c:pt idx="1">
                  <c:v>261630.11637571073</c:v>
                </c:pt>
                <c:pt idx="2">
                  <c:v>257026.31755514257</c:v>
                </c:pt>
                <c:pt idx="3">
                  <c:v>292792.30291686929</c:v>
                </c:pt>
                <c:pt idx="4">
                  <c:v>309913.45706585515</c:v>
                </c:pt>
                <c:pt idx="5">
                  <c:v>300065.02888883092</c:v>
                </c:pt>
                <c:pt idx="6">
                  <c:v>318997.44222403463</c:v>
                </c:pt>
                <c:pt idx="7">
                  <c:v>353664.92050721892</c:v>
                </c:pt>
                <c:pt idx="8">
                  <c:v>370015.02029139642</c:v>
                </c:pt>
                <c:pt idx="9">
                  <c:v>395530.16480052914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F-4C7B-BFEC-DED5532F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0359552"/>
        <c:axId val="160361088"/>
      </c:barChart>
      <c:lineChart>
        <c:grouping val="standard"/>
        <c:varyColors val="0"/>
        <c:ser>
          <c:idx val="0"/>
          <c:order val="1"/>
          <c:tx>
            <c:strRef>
              <c:f>'Figure 3.15 data'!$D$1</c:f>
              <c:strCache>
                <c:ptCount val="1"/>
                <c:pt idx="0">
                  <c:v>Gross external debt ratio to GDP (right scale)</c:v>
                </c:pt>
              </c:strCache>
            </c:strRef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3.15 data'!$D$2:$D$11</c:f>
              <c:numCache>
                <c:formatCode>_ * #,##0.0_ ;_ * \-#,##0.0_ ;_ * "-"??_ ;_ @_ </c:formatCode>
                <c:ptCount val="10"/>
                <c:pt idx="0">
                  <c:v>46.091312255729839</c:v>
                </c:pt>
                <c:pt idx="1">
                  <c:v>40.901820778453178</c:v>
                </c:pt>
                <c:pt idx="2">
                  <c:v>39.068797193360616</c:v>
                </c:pt>
                <c:pt idx="3">
                  <c:v>34.172017596964885</c:v>
                </c:pt>
                <c:pt idx="4">
                  <c:v>30.53085139708238</c:v>
                </c:pt>
                <c:pt idx="5">
                  <c:v>28.704317933606944</c:v>
                </c:pt>
                <c:pt idx="6">
                  <c:v>27.613826555573613</c:v>
                </c:pt>
                <c:pt idx="7">
                  <c:v>25.084987035340117</c:v>
                </c:pt>
                <c:pt idx="8">
                  <c:v>25.349511467435143</c:v>
                </c:pt>
                <c:pt idx="9">
                  <c:v>26.148953785145451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F-4C7B-BFEC-DED5532F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39296"/>
        <c:axId val="160437376"/>
      </c:lineChart>
      <c:catAx>
        <c:axId val="160359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0361088"/>
        <c:crosses val="autoZero"/>
        <c:auto val="1"/>
        <c:lblAlgn val="ctr"/>
        <c:lblOffset val="100"/>
        <c:noMultiLvlLbl val="0"/>
      </c:catAx>
      <c:valAx>
        <c:axId val="160361088"/>
        <c:scaling>
          <c:orientation val="minMax"/>
          <c:max val="50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0359552"/>
        <c:crosses val="autoZero"/>
        <c:crossBetween val="between"/>
        <c:majorUnit val="100000"/>
        <c:dispUnits>
          <c:builtInUnit val="thousands"/>
        </c:dispUnits>
      </c:valAx>
      <c:valAx>
        <c:axId val="160437376"/>
        <c:scaling>
          <c:orientation val="minMax"/>
          <c:max val="6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0439296"/>
        <c:crosses val="max"/>
        <c:crossBetween val="between"/>
        <c:majorUnit val="20"/>
      </c:valAx>
      <c:catAx>
        <c:axId val="1604392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04373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7.7611111111111117E-2"/>
          <c:y val="1.8528174603174602E-2"/>
          <c:w val="0.86287611111111107"/>
          <c:h val="0.2414782407407407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95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14444444444438E-2"/>
          <c:y val="0.23427314814814815"/>
          <c:w val="0.80948537089586148"/>
          <c:h val="0.56311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Surplus assets over liabilities – right scale</c:v>
          </c:tx>
          <c:spPr>
            <a:solidFill>
              <a:srgbClr val="59BFCB"/>
            </a:solidFill>
          </c:spPr>
          <c:invertIfNegative val="0"/>
          <c:cat>
            <c:numLit>
              <c:formatCode>0</c:formatCode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</c:numLit>
          </c:cat>
          <c:val>
            <c:numRef>
              <c:f>'Figure 3.16 data'!$B$2:$B$20</c:f>
              <c:numCache>
                <c:formatCode>#,##0</c:formatCode>
                <c:ptCount val="19"/>
                <c:pt idx="0">
                  <c:v>-32564.813999999998</c:v>
                </c:pt>
                <c:pt idx="1">
                  <c:v>-20524.013999999996</c:v>
                </c:pt>
                <c:pt idx="2">
                  <c:v>-24671.262000000002</c:v>
                </c:pt>
                <c:pt idx="3">
                  <c:v>-20020.738000000012</c:v>
                </c:pt>
                <c:pt idx="4">
                  <c:v>-19141.928</c:v>
                </c:pt>
                <c:pt idx="5">
                  <c:v>4941.539999999979</c:v>
                </c:pt>
                <c:pt idx="6">
                  <c:v>4107.2280000000028</c:v>
                </c:pt>
                <c:pt idx="7">
                  <c:v>19653.42200000002</c:v>
                </c:pt>
                <c:pt idx="8">
                  <c:v>14699.296999999991</c:v>
                </c:pt>
                <c:pt idx="9">
                  <c:v>27224.988000000012</c:v>
                </c:pt>
                <c:pt idx="10">
                  <c:v>46144.683000000019</c:v>
                </c:pt>
                <c:pt idx="11">
                  <c:v>55368.915000000008</c:v>
                </c:pt>
                <c:pt idx="12">
                  <c:v>65347.238000000012</c:v>
                </c:pt>
                <c:pt idx="13">
                  <c:v>67665.622999999963</c:v>
                </c:pt>
                <c:pt idx="14">
                  <c:v>68305.454999999958</c:v>
                </c:pt>
                <c:pt idx="15">
                  <c:v>105525.39999999997</c:v>
                </c:pt>
                <c:pt idx="16">
                  <c:v>141180.571</c:v>
                </c:pt>
                <c:pt idx="17">
                  <c:v>133390.26500000001</c:v>
                </c:pt>
                <c:pt idx="18">
                  <c:v>158394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9-45B2-9A28-93A0CB97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200000"/>
        <c:axId val="159193344"/>
      </c:barChart>
      <c:lineChart>
        <c:grouping val="standard"/>
        <c:varyColors val="0"/>
        <c:ser>
          <c:idx val="1"/>
          <c:order val="1"/>
          <c:tx>
            <c:v>Total liabilities to abroad</c:v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cat>
            <c:numLit>
              <c:formatCode>0</c:formatCode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</c:numLit>
          </c:cat>
          <c:val>
            <c:numRef>
              <c:f>'Figure 3.16 data'!$C$2:$C$20</c:f>
              <c:numCache>
                <c:formatCode>#,##0</c:formatCode>
                <c:ptCount val="19"/>
                <c:pt idx="0">
                  <c:v>107254.15300000001</c:v>
                </c:pt>
                <c:pt idx="1">
                  <c:v>101799.59</c:v>
                </c:pt>
                <c:pt idx="2">
                  <c:v>117871.647</c:v>
                </c:pt>
                <c:pt idx="3">
                  <c:v>130599.78200000001</c:v>
                </c:pt>
                <c:pt idx="4">
                  <c:v>146364.16800000001</c:v>
                </c:pt>
                <c:pt idx="5">
                  <c:v>165205.87100000001</c:v>
                </c:pt>
                <c:pt idx="6">
                  <c:v>193654.39300000001</c:v>
                </c:pt>
                <c:pt idx="7">
                  <c:v>175077.07199999999</c:v>
                </c:pt>
                <c:pt idx="8">
                  <c:v>212428.6</c:v>
                </c:pt>
                <c:pt idx="9">
                  <c:v>232266.34</c:v>
                </c:pt>
                <c:pt idx="10">
                  <c:v>220484.49400000001</c:v>
                </c:pt>
                <c:pt idx="11">
                  <c:v>222416.09</c:v>
                </c:pt>
                <c:pt idx="12">
                  <c:v>248496.783</c:v>
                </c:pt>
                <c:pt idx="13">
                  <c:v>267053.04700000002</c:v>
                </c:pt>
                <c:pt idx="14">
                  <c:v>279695.13400000002</c:v>
                </c:pt>
                <c:pt idx="15">
                  <c:v>269799.96100000001</c:v>
                </c:pt>
                <c:pt idx="16">
                  <c:v>291019.74800000002</c:v>
                </c:pt>
                <c:pt idx="17">
                  <c:v>303635</c:v>
                </c:pt>
                <c:pt idx="18">
                  <c:v>337295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9-45B2-9A28-93A0CB977FD1}"/>
            </c:ext>
          </c:extLst>
        </c:ser>
        <c:ser>
          <c:idx val="2"/>
          <c:order val="2"/>
          <c:tx>
            <c:v>Total assets abroad</c:v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Lit>
              <c:formatCode>0</c:formatCode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</c:numLit>
          </c:cat>
          <c:val>
            <c:numRef>
              <c:f>'Figure 3.16 data'!$D$2:$D$20</c:f>
              <c:numCache>
                <c:formatCode>#,##0</c:formatCode>
                <c:ptCount val="19"/>
                <c:pt idx="0">
                  <c:v>74689.339000000007</c:v>
                </c:pt>
                <c:pt idx="1">
                  <c:v>81275.576000000001</c:v>
                </c:pt>
                <c:pt idx="2">
                  <c:v>93200.384999999995</c:v>
                </c:pt>
                <c:pt idx="3">
                  <c:v>110579.04399999999</c:v>
                </c:pt>
                <c:pt idx="4">
                  <c:v>127222.24</c:v>
                </c:pt>
                <c:pt idx="5">
                  <c:v>170147.41099999999</c:v>
                </c:pt>
                <c:pt idx="6">
                  <c:v>197761.62100000001</c:v>
                </c:pt>
                <c:pt idx="7">
                  <c:v>194730.49400000001</c:v>
                </c:pt>
                <c:pt idx="8">
                  <c:v>227127.897</c:v>
                </c:pt>
                <c:pt idx="9">
                  <c:v>259491.32800000001</c:v>
                </c:pt>
                <c:pt idx="10">
                  <c:v>266629.17700000003</c:v>
                </c:pt>
                <c:pt idx="11">
                  <c:v>277785.005</c:v>
                </c:pt>
                <c:pt idx="12">
                  <c:v>313844.02100000001</c:v>
                </c:pt>
                <c:pt idx="13">
                  <c:v>334718.67</c:v>
                </c:pt>
                <c:pt idx="14">
                  <c:v>348000.58899999998</c:v>
                </c:pt>
                <c:pt idx="15">
                  <c:v>375325.36099999998</c:v>
                </c:pt>
                <c:pt idx="16">
                  <c:v>432200.31900000002</c:v>
                </c:pt>
                <c:pt idx="17">
                  <c:v>437025.26500000001</c:v>
                </c:pt>
                <c:pt idx="18">
                  <c:v>495689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9-45B2-9A28-93A0CB97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84992"/>
        <c:axId val="159191040"/>
      </c:lineChart>
      <c:catAx>
        <c:axId val="16088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15919104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59191040"/>
        <c:scaling>
          <c:orientation val="minMax"/>
          <c:max val="600000"/>
          <c:min val="-1500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884992"/>
        <c:crosses val="autoZero"/>
        <c:crossBetween val="between"/>
        <c:majorUnit val="150000"/>
        <c:dispUnits>
          <c:builtInUnit val="thousands"/>
        </c:dispUnits>
      </c:valAx>
      <c:valAx>
        <c:axId val="159193344"/>
        <c:scaling>
          <c:orientation val="minMax"/>
          <c:max val="160000"/>
          <c:min val="-4000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9200000"/>
        <c:crosses val="max"/>
        <c:crossBetween val="between"/>
        <c:majorUnit val="40000"/>
        <c:dispUnits>
          <c:builtInUnit val="thousands"/>
        </c:dispUnits>
      </c:valAx>
      <c:catAx>
        <c:axId val="1592000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193344"/>
        <c:crosses val="autoZero"/>
        <c:auto val="0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1062722222222222"/>
          <c:y val="9.2273148148148167E-3"/>
          <c:w val="0.72091203954877547"/>
          <c:h val="0.24078425925925928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/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  <a:prstDash val="solid"/>
    </a:ln>
  </c:spPr>
  <c:txPr>
    <a:bodyPr/>
    <a:lstStyle/>
    <a:p>
      <a:pPr>
        <a:defRPr sz="1000" b="0" i="0" u="none" strike="noStrike" baseline="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7290448864744"/>
          <c:y val="0.27714131737862985"/>
          <c:w val="0.87062709551135253"/>
          <c:h val="0.50400841329135271"/>
        </c:manualLayout>
      </c:layout>
      <c:barChart>
        <c:barDir val="col"/>
        <c:grouping val="stacked"/>
        <c:varyColors val="0"/>
        <c:ser>
          <c:idx val="1"/>
          <c:order val="1"/>
          <c:tx>
            <c:v>Transactions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'Figure 3.17 data'!$A$2:$A$6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'Figure 3.17 data'!$C$2:$C$6</c:f>
              <c:numCache>
                <c:formatCode>#,##0</c:formatCode>
                <c:ptCount val="5"/>
                <c:pt idx="0">
                  <c:v>14923.821</c:v>
                </c:pt>
                <c:pt idx="1">
                  <c:v>9625.93</c:v>
                </c:pt>
                <c:pt idx="2">
                  <c:v>9848.8449999999975</c:v>
                </c:pt>
                <c:pt idx="3">
                  <c:v>-907</c:v>
                </c:pt>
                <c:pt idx="4">
                  <c:v>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F-4846-B3B8-B379EA343425}"/>
            </c:ext>
          </c:extLst>
        </c:ser>
        <c:ser>
          <c:idx val="2"/>
          <c:order val="2"/>
          <c:tx>
            <c:v>Price change</c:v>
          </c:tx>
          <c:spPr>
            <a:solidFill>
              <a:srgbClr val="8BCED6"/>
            </a:solidFill>
          </c:spPr>
          <c:invertIfNegative val="0"/>
          <c:cat>
            <c:numRef>
              <c:f>'Figure 3.17 data'!$A$2:$A$6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'Figure 3.17 data'!$D$2:$D$6</c:f>
              <c:numCache>
                <c:formatCode>#,##0</c:formatCode>
                <c:ptCount val="5"/>
                <c:pt idx="0">
                  <c:v>-9145.0370000000003</c:v>
                </c:pt>
                <c:pt idx="1">
                  <c:v>30281.156999999999</c:v>
                </c:pt>
                <c:pt idx="2">
                  <c:v>19980.279000000002</c:v>
                </c:pt>
                <c:pt idx="3">
                  <c:v>-9325</c:v>
                </c:pt>
                <c:pt idx="4">
                  <c:v>22352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F-4846-B3B8-B379EA343425}"/>
            </c:ext>
          </c:extLst>
        </c:ser>
        <c:ser>
          <c:idx val="3"/>
          <c:order val="3"/>
          <c:tx>
            <c:v>Exchange rate changes</c:v>
          </c:tx>
          <c:spPr>
            <a:solidFill>
              <a:srgbClr val="177990"/>
            </a:solidFill>
          </c:spPr>
          <c:invertIfNegative val="0"/>
          <c:cat>
            <c:numRef>
              <c:f>'Figure 3.17 data'!$A$2:$A$6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'Figure 3.17 data'!$E$2:$E$6</c:f>
              <c:numCache>
                <c:formatCode>#,##0</c:formatCode>
                <c:ptCount val="5"/>
                <c:pt idx="0">
                  <c:v>-4674.3380000000016</c:v>
                </c:pt>
                <c:pt idx="1">
                  <c:v>-2617.6080000000002</c:v>
                </c:pt>
                <c:pt idx="2">
                  <c:v>3895.7180000000008</c:v>
                </c:pt>
                <c:pt idx="3">
                  <c:v>257</c:v>
                </c:pt>
                <c:pt idx="4">
                  <c:v>-1582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F-4846-B3B8-B379EA34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160743424"/>
        <c:axId val="160745344"/>
      </c:barChart>
      <c:lineChart>
        <c:grouping val="standard"/>
        <c:varyColors val="0"/>
        <c:ser>
          <c:idx val="0"/>
          <c:order val="0"/>
          <c:tx>
            <c:strRef>
              <c:f>'Figure 3.17 data'!$B$1</c:f>
              <c:strCache>
                <c:ptCount val="1"/>
                <c:pt idx="0">
                  <c:v>Total change in surplus assets</c:v>
                </c:pt>
              </c:strCache>
            </c:strRef>
          </c:tx>
          <c:spPr>
            <a:ln w="31750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'Figure 3.17 data'!$A$2:$A$6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'Figure 3.17 data'!$B$2:$B$6</c:f>
              <c:numCache>
                <c:formatCode>#,##0</c:formatCode>
                <c:ptCount val="5"/>
                <c:pt idx="0">
                  <c:v>639.83199999999488</c:v>
                </c:pt>
                <c:pt idx="1">
                  <c:v>37219.945000000007</c:v>
                </c:pt>
                <c:pt idx="2">
                  <c:v>35655.171000000031</c:v>
                </c:pt>
                <c:pt idx="3">
                  <c:v>-7996</c:v>
                </c:pt>
                <c:pt idx="4">
                  <c:v>25003.734999999986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1F-4846-B3B8-B379EA34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43424"/>
        <c:axId val="160745344"/>
      </c:lineChart>
      <c:catAx>
        <c:axId val="1607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745344"/>
        <c:crosses val="autoZero"/>
        <c:auto val="1"/>
        <c:lblAlgn val="ctr"/>
        <c:lblOffset val="100"/>
        <c:noMultiLvlLbl val="0"/>
      </c:catAx>
      <c:valAx>
        <c:axId val="160745344"/>
        <c:scaling>
          <c:orientation val="minMax"/>
          <c:max val="4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743424"/>
        <c:crosses val="autoZero"/>
        <c:crossBetween val="between"/>
        <c:majorUnit val="20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noFill/>
        </a:ln>
      </c:spPr>
    </c:plotArea>
    <c:legend>
      <c:legendPos val="b"/>
      <c:layout>
        <c:manualLayout>
          <c:xMode val="edge"/>
          <c:yMode val="edge"/>
          <c:x val="2.5666123514541703E-2"/>
          <c:y val="1.987086576063311E-2"/>
          <c:w val="0.9743339370359605"/>
          <c:h val="0.17355631473124064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30462085964329"/>
          <c:y val="0.10414305340889576"/>
          <c:w val="0.59316538232524652"/>
          <c:h val="0.730091447707367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3.17 data'!$A$14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'Figure 3.17 data'!$B$9:$H$9</c:f>
              <c:strCache>
                <c:ptCount val="7"/>
                <c:pt idx="0">
                  <c:v>Nasdaq 100</c:v>
                </c:pt>
                <c:pt idx="1">
                  <c:v>S&amp;P 500</c:v>
                </c:pt>
                <c:pt idx="2">
                  <c:v>MSCI WORLD</c:v>
                </c:pt>
                <c:pt idx="3">
                  <c:v>Eurostoxx 50</c:v>
                </c:pt>
                <c:pt idx="4">
                  <c:v>Tel Aviv 90</c:v>
                </c:pt>
                <c:pt idx="5">
                  <c:v>Tel Aviv 35</c:v>
                </c:pt>
                <c:pt idx="6">
                  <c:v>Pharmaceutical shares</c:v>
                </c:pt>
              </c:strCache>
            </c:strRef>
          </c:cat>
          <c:val>
            <c:numRef>
              <c:f>'Figure 3.17 data'!$B$14:$H$14</c:f>
              <c:numCache>
                <c:formatCode>0.0%</c:formatCode>
                <c:ptCount val="7"/>
                <c:pt idx="0">
                  <c:v>0.37964062964062961</c:v>
                </c:pt>
                <c:pt idx="1">
                  <c:v>0.28878074077028959</c:v>
                </c:pt>
                <c:pt idx="2">
                  <c:v>0.25190827538616678</c:v>
                </c:pt>
                <c:pt idx="3">
                  <c:v>0.23295508068665183</c:v>
                </c:pt>
                <c:pt idx="4">
                  <c:v>0.40295428522762755</c:v>
                </c:pt>
                <c:pt idx="5">
                  <c:v>0.14989035911658832</c:v>
                </c:pt>
                <c:pt idx="6">
                  <c:v>-0.15582783537543188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6-4D18-A8A3-64743C514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6560376"/>
        <c:axId val="646558080"/>
      </c:barChart>
      <c:catAx>
        <c:axId val="646560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46558080"/>
        <c:crosses val="autoZero"/>
        <c:auto val="1"/>
        <c:lblAlgn val="ctr"/>
        <c:lblOffset val="100"/>
        <c:noMultiLvlLbl val="0"/>
      </c:catAx>
      <c:valAx>
        <c:axId val="646558080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46560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03611111111115E-2"/>
          <c:y val="0.24382499999999999"/>
          <c:w val="0.87980861111111108"/>
          <c:h val="0.60116435185185191"/>
        </c:manualLayout>
      </c:layout>
      <c:barChart>
        <c:barDir val="col"/>
        <c:grouping val="stacked"/>
        <c:varyColors val="0"/>
        <c:ser>
          <c:idx val="1"/>
          <c:order val="0"/>
          <c:tx>
            <c:v>Nonresidents’ investments in Israel (capital import)</c:v>
          </c:tx>
          <c:spPr>
            <a:solidFill>
              <a:srgbClr val="8BCED6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2019</c:v>
              </c:pt>
            </c:numLit>
          </c:cat>
          <c:val>
            <c:numRef>
              <c:f>'Figure 3.18 data'!$B$2:$B$11</c:f>
              <c:numCache>
                <c:formatCode>0.0</c:formatCode>
                <c:ptCount val="10"/>
                <c:pt idx="0">
                  <c:v>20.041010999999997</c:v>
                </c:pt>
                <c:pt idx="1">
                  <c:v>5.8846809999999996</c:v>
                </c:pt>
                <c:pt idx="2">
                  <c:v>2.3505279999999997</c:v>
                </c:pt>
                <c:pt idx="3">
                  <c:v>12.381263000000001</c:v>
                </c:pt>
                <c:pt idx="4">
                  <c:v>9.9667469999999998</c:v>
                </c:pt>
                <c:pt idx="5">
                  <c:v>8.7558410000000002</c:v>
                </c:pt>
                <c:pt idx="6">
                  <c:v>17.802268999999999</c:v>
                </c:pt>
                <c:pt idx="7">
                  <c:v>17.055848000000001</c:v>
                </c:pt>
                <c:pt idx="8">
                  <c:v>17.7</c:v>
                </c:pt>
                <c:pt idx="9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A-4667-A004-E0344B1BB50A}"/>
            </c:ext>
          </c:extLst>
        </c:ser>
        <c:ser>
          <c:idx val="0"/>
          <c:order val="1"/>
          <c:tx>
            <c:v>Israelis’ investments abroad (capital export)</c:v>
          </c:tx>
          <c:spPr>
            <a:solidFill>
              <a:srgbClr val="17799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2019</c:v>
              </c:pt>
            </c:numLit>
          </c:cat>
          <c:val>
            <c:numRef>
              <c:f>'Figure 3.18 data'!$C$2:$C$11</c:f>
              <c:numCache>
                <c:formatCode>0.0</c:formatCode>
                <c:ptCount val="10"/>
                <c:pt idx="0">
                  <c:v>-16.465565999999999</c:v>
                </c:pt>
                <c:pt idx="1">
                  <c:v>-11.529952000000002</c:v>
                </c:pt>
                <c:pt idx="2">
                  <c:v>-7.0644919999999995</c:v>
                </c:pt>
                <c:pt idx="3">
                  <c:v>-16.779967999999997</c:v>
                </c:pt>
                <c:pt idx="4">
                  <c:v>-19.199210999999998</c:v>
                </c:pt>
                <c:pt idx="5">
                  <c:v>-16.350082</c:v>
                </c:pt>
                <c:pt idx="6">
                  <c:v>-18.899270000000001</c:v>
                </c:pt>
                <c:pt idx="7">
                  <c:v>-18.8245</c:v>
                </c:pt>
                <c:pt idx="8">
                  <c:v>-14.276</c:v>
                </c:pt>
                <c:pt idx="9">
                  <c:v>-18.8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A-4667-A004-E0344B1B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303168"/>
        <c:axId val="161317248"/>
      </c:barChart>
      <c:lineChart>
        <c:grouping val="standard"/>
        <c:varyColors val="0"/>
        <c:ser>
          <c:idx val="3"/>
          <c:order val="2"/>
          <c:tx>
            <c:v>Net capital import (+)</c:v>
          </c:tx>
          <c:spPr>
            <a:ln>
              <a:solidFill>
                <a:srgbClr val="28B6C7"/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3.18 data'!$E$2:$E$11</c:f>
              <c:numCache>
                <c:formatCode>0.0</c:formatCode>
                <c:ptCount val="10"/>
                <c:pt idx="0">
                  <c:v>-8.3369990000000005</c:v>
                </c:pt>
                <c:pt idx="1">
                  <c:v>-10.179616000000001</c:v>
                </c:pt>
                <c:pt idx="2">
                  <c:v>-4.5342340000000005</c:v>
                </c:pt>
                <c:pt idx="3">
                  <c:v>-8.7557459999999967</c:v>
                </c:pt>
                <c:pt idx="4">
                  <c:v>-16.628001000000001</c:v>
                </c:pt>
                <c:pt idx="5">
                  <c:v>-14.923821</c:v>
                </c:pt>
                <c:pt idx="6">
                  <c:v>-9.6259300000000003</c:v>
                </c:pt>
                <c:pt idx="7">
                  <c:v>-9.8488449999999972</c:v>
                </c:pt>
                <c:pt idx="8">
                  <c:v>-1.8509999999999991</c:v>
                </c:pt>
                <c:pt idx="9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A-4667-A004-E0344B1BB50A}"/>
            </c:ext>
          </c:extLst>
        </c:ser>
        <c:ser>
          <c:idx val="2"/>
          <c:order val="3"/>
          <c:tx>
            <c:v>Net capital import (+) excluding reserve assets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'Figure 3.18 data'!$D$2:$D$11</c:f>
              <c:numCache>
                <c:formatCode>0.0</c:formatCode>
                <c:ptCount val="10"/>
                <c:pt idx="0">
                  <c:v>3.5754449999999998</c:v>
                </c:pt>
                <c:pt idx="1">
                  <c:v>-5.6452710000000019</c:v>
                </c:pt>
                <c:pt idx="2">
                  <c:v>-4.7139639999999998</c:v>
                </c:pt>
                <c:pt idx="3">
                  <c:v>-4.3987049999999961</c:v>
                </c:pt>
                <c:pt idx="4">
                  <c:v>-9.2324640000000002</c:v>
                </c:pt>
                <c:pt idx="5">
                  <c:v>-7.5942410000000002</c:v>
                </c:pt>
                <c:pt idx="6">
                  <c:v>-1.0970010000000001</c:v>
                </c:pt>
                <c:pt idx="7">
                  <c:v>-1.7686519999999981</c:v>
                </c:pt>
                <c:pt idx="8">
                  <c:v>3.4239999999999995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A-4667-A004-E0344B1B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03168"/>
        <c:axId val="161317248"/>
      </c:lineChart>
      <c:catAx>
        <c:axId val="16130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1317248"/>
        <c:crosses val="autoZero"/>
        <c:auto val="1"/>
        <c:lblAlgn val="ctr"/>
        <c:lblOffset val="100"/>
        <c:noMultiLvlLbl val="1"/>
      </c:catAx>
      <c:valAx>
        <c:axId val="161317248"/>
        <c:scaling>
          <c:orientation val="minMax"/>
          <c:max val="30"/>
          <c:min val="-3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1303168"/>
        <c:crosses val="autoZero"/>
        <c:crossBetween val="between"/>
        <c:majorUnit val="15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7.275527777777778E-2"/>
          <c:y val="2.4548148148148149E-2"/>
          <c:w val="0.83828805555555552"/>
          <c:h val="0.29677453703703705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63837753639519E-2"/>
          <c:y val="0.12737294791919934"/>
          <c:w val="0.89977733764375956"/>
          <c:h val="0.65911032134615954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'Figure 3.2 data'!$A$2</c:f>
              <c:strCache>
                <c:ptCount val="1"/>
                <c:pt idx="0">
                  <c:v>Net transactions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cat>
            <c:strRef>
              <c:f>'Figure 3.2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3.2 data'!$B$2:$K$2</c:f>
              <c:numCache>
                <c:formatCode>#,##0</c:formatCode>
                <c:ptCount val="10"/>
                <c:pt idx="0">
                  <c:v>28378.01</c:v>
                </c:pt>
                <c:pt idx="1">
                  <c:v>16064.297</c:v>
                </c:pt>
                <c:pt idx="2">
                  <c:v>6884.7619999999997</c:v>
                </c:pt>
                <c:pt idx="3">
                  <c:v>21137.008999999998</c:v>
                </c:pt>
                <c:pt idx="4">
                  <c:v>26594.748</c:v>
                </c:pt>
                <c:pt idx="5">
                  <c:v>23679.662</c:v>
                </c:pt>
                <c:pt idx="6">
                  <c:v>27428.199000000001</c:v>
                </c:pt>
                <c:pt idx="7">
                  <c:v>26904.692999999999</c:v>
                </c:pt>
                <c:pt idx="8">
                  <c:v>19679.093000000001</c:v>
                </c:pt>
                <c:pt idx="9">
                  <c:v>25352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B-4EAC-B467-E818FBFE4529}"/>
            </c:ext>
          </c:extLst>
        </c:ser>
        <c:ser>
          <c:idx val="1"/>
          <c:order val="2"/>
          <c:tx>
            <c:strRef>
              <c:f>'Figure 3.2 data'!$A$3</c:f>
              <c:strCache>
                <c:ptCount val="1"/>
                <c:pt idx="0">
                  <c:v>Price change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'Figure 3.2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3.2 data'!$B$3:$K$3</c:f>
              <c:numCache>
                <c:formatCode>#,##0</c:formatCode>
                <c:ptCount val="10"/>
                <c:pt idx="0">
                  <c:v>5442.4889999999996</c:v>
                </c:pt>
                <c:pt idx="1">
                  <c:v>-4861.3159999999998</c:v>
                </c:pt>
                <c:pt idx="2">
                  <c:v>7983.3180000000002</c:v>
                </c:pt>
                <c:pt idx="3">
                  <c:v>10900.181</c:v>
                </c:pt>
                <c:pt idx="4">
                  <c:v>2072.2930000000001</c:v>
                </c:pt>
                <c:pt idx="5">
                  <c:v>-862.35400000000004</c:v>
                </c:pt>
                <c:pt idx="6">
                  <c:v>5826.8249999999998</c:v>
                </c:pt>
                <c:pt idx="7">
                  <c:v>18989.13</c:v>
                </c:pt>
                <c:pt idx="8">
                  <c:v>-9326.9130000000005</c:v>
                </c:pt>
                <c:pt idx="9">
                  <c:v>30833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B-4EAC-B467-E818FBFE4529}"/>
            </c:ext>
          </c:extLst>
        </c:ser>
        <c:ser>
          <c:idx val="2"/>
          <c:order val="3"/>
          <c:tx>
            <c:strRef>
              <c:f>'Figure 3.2 data'!$A$4</c:f>
              <c:strCache>
                <c:ptCount val="1"/>
                <c:pt idx="0">
                  <c:v>Exchange rate differential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3.2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3.2 data'!$B$4:$K$4</c:f>
              <c:numCache>
                <c:formatCode>#,##0</c:formatCode>
                <c:ptCount val="10"/>
                <c:pt idx="0">
                  <c:v>-1228.6590000000001</c:v>
                </c:pt>
                <c:pt idx="1">
                  <c:v>-1853.4680000000001</c:v>
                </c:pt>
                <c:pt idx="2">
                  <c:v>1518.8920000000001</c:v>
                </c:pt>
                <c:pt idx="3">
                  <c:v>1685.825</c:v>
                </c:pt>
                <c:pt idx="4">
                  <c:v>-7481.04</c:v>
                </c:pt>
                <c:pt idx="5">
                  <c:v>-5824.6210000000001</c:v>
                </c:pt>
                <c:pt idx="6">
                  <c:v>-2542.125</c:v>
                </c:pt>
                <c:pt idx="7">
                  <c:v>8388.8080000000009</c:v>
                </c:pt>
                <c:pt idx="8">
                  <c:v>-3260.6</c:v>
                </c:pt>
                <c:pt idx="9">
                  <c:v>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B-4EAC-B467-E818FBFE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8199480"/>
        <c:axId val="588193248"/>
      </c:barChart>
      <c:lineChart>
        <c:grouping val="standard"/>
        <c:varyColors val="0"/>
        <c:ser>
          <c:idx val="3"/>
          <c:order val="0"/>
          <c:tx>
            <c:strRef>
              <c:f>'Figure 3.2 data'!$A$5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rgbClr val="006666"/>
              </a:solidFill>
              <a:round/>
            </a:ln>
            <a:effectLst/>
          </c:spPr>
          <c:marker>
            <c:symbol val="none"/>
          </c:marker>
          <c:cat>
            <c:strRef>
              <c:f>'Figure 3.2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3.2 data'!$B$5:$K$5</c:f>
              <c:numCache>
                <c:formatCode>#,##0</c:formatCode>
                <c:ptCount val="10"/>
                <c:pt idx="0">
                  <c:v>32363.431000000011</c:v>
                </c:pt>
                <c:pt idx="1">
                  <c:v>7137.8490000000165</c:v>
                </c:pt>
                <c:pt idx="2">
                  <c:v>11155.82799999998</c:v>
                </c:pt>
                <c:pt idx="3">
                  <c:v>36059.016000000003</c:v>
                </c:pt>
                <c:pt idx="4">
                  <c:v>20874.648999999976</c:v>
                </c:pt>
                <c:pt idx="5">
                  <c:v>13281.918999999994</c:v>
                </c:pt>
                <c:pt idx="6">
                  <c:v>27324.771999999997</c:v>
                </c:pt>
                <c:pt idx="7">
                  <c:v>56874.958000000042</c:v>
                </c:pt>
                <c:pt idx="8">
                  <c:v>4824.9459999999963</c:v>
                </c:pt>
                <c:pt idx="9">
                  <c:v>58664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8B-4EAC-B467-E818FBFE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199480"/>
        <c:axId val="588193248"/>
      </c:lineChart>
      <c:catAx>
        <c:axId val="5881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88193248"/>
        <c:crosses val="autoZero"/>
        <c:auto val="1"/>
        <c:lblAlgn val="ctr"/>
        <c:lblOffset val="100"/>
        <c:noMultiLvlLbl val="0"/>
      </c:catAx>
      <c:valAx>
        <c:axId val="588193248"/>
        <c:scaling>
          <c:orientation val="minMax"/>
          <c:max val="60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88199480"/>
        <c:crosses val="autoZero"/>
        <c:crossBetween val="between"/>
        <c:majorUnit val="10000"/>
        <c:minorUnit val="5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873289777572605E-2"/>
          <c:y val="3.626090102484613E-2"/>
          <c:w val="0.53362501274552521"/>
          <c:h val="0.196577717383598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92499999999999E-2"/>
          <c:y val="0.19762777777777779"/>
          <c:w val="0.89744749999999984"/>
          <c:h val="0.65744074074074066"/>
        </c:manualLayout>
      </c:layout>
      <c:barChart>
        <c:barDir val="col"/>
        <c:grouping val="clustered"/>
        <c:varyColors val="0"/>
        <c:ser>
          <c:idx val="2"/>
          <c:order val="2"/>
          <c:tx>
            <c:v>Negative net external debt</c:v>
          </c:tx>
          <c:spPr>
            <a:solidFill>
              <a:srgbClr val="177990"/>
            </a:solidFill>
          </c:spPr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 formatCode="0">
                <c:v>2018</c:v>
              </c:pt>
              <c:pt idx="9">
                <c:v>2019</c:v>
              </c:pt>
            </c:numLit>
          </c:cat>
          <c:val>
            <c:numRef>
              <c:f>'Figure 3.19 data'!$D$2:$D$11</c:f>
              <c:numCache>
                <c:formatCode>0.0</c:formatCode>
                <c:ptCount val="10"/>
                <c:pt idx="0">
                  <c:v>60.041387999999998</c:v>
                </c:pt>
                <c:pt idx="1">
                  <c:v>64.33619800000001</c:v>
                </c:pt>
                <c:pt idx="2">
                  <c:v>70.273617999999999</c:v>
                </c:pt>
                <c:pt idx="3">
                  <c:v>84.104792999999987</c:v>
                </c:pt>
                <c:pt idx="4">
                  <c:v>103.09110899999999</c:v>
                </c:pt>
                <c:pt idx="5">
                  <c:v>122.16000700000005</c:v>
                </c:pt>
                <c:pt idx="6">
                  <c:v>134.14946900000001</c:v>
                </c:pt>
                <c:pt idx="7">
                  <c:v>164.64245900000003</c:v>
                </c:pt>
                <c:pt idx="8">
                  <c:v>155.30000000000001</c:v>
                </c:pt>
                <c:pt idx="9">
                  <c:v>169.3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9-4C38-8640-4F563729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1275264"/>
        <c:axId val="161350784"/>
      </c:barChart>
      <c:lineChart>
        <c:grouping val="standard"/>
        <c:varyColors val="0"/>
        <c:ser>
          <c:idx val="1"/>
          <c:order val="0"/>
          <c:tx>
            <c:v>Balance of liabilities in debt instruments (gross external debt)</c:v>
          </c:tx>
          <c:spPr>
            <a:ln w="25400">
              <a:solidFill>
                <a:srgbClr val="59BFCB"/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 formatCode="0">
                <c:v>2018</c:v>
              </c:pt>
              <c:pt idx="9">
                <c:v>2019</c:v>
              </c:pt>
            </c:numLit>
          </c:cat>
          <c:val>
            <c:numRef>
              <c:f>'Figure 3.19 data'!$B$2:$B$11</c:f>
              <c:numCache>
                <c:formatCode>0.0</c:formatCode>
                <c:ptCount val="10"/>
                <c:pt idx="0">
                  <c:v>107.87833999999999</c:v>
                </c:pt>
                <c:pt idx="1">
                  <c:v>106.98149400000001</c:v>
                </c:pt>
                <c:pt idx="2">
                  <c:v>100.46808999999999</c:v>
                </c:pt>
                <c:pt idx="3">
                  <c:v>99.987782999999993</c:v>
                </c:pt>
                <c:pt idx="4">
                  <c:v>94.176047000000011</c:v>
                </c:pt>
                <c:pt idx="5">
                  <c:v>85.91713399999999</c:v>
                </c:pt>
                <c:pt idx="6">
                  <c:v>87.126961000000009</c:v>
                </c:pt>
                <c:pt idx="7">
                  <c:v>88.640747999999988</c:v>
                </c:pt>
                <c:pt idx="8">
                  <c:v>93.8</c:v>
                </c:pt>
                <c:pt idx="9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9-4C38-8640-4F5637292BB2}"/>
            </c:ext>
          </c:extLst>
        </c:ser>
        <c:ser>
          <c:idx val="0"/>
          <c:order val="1"/>
          <c:tx>
            <c:v>Balance of assets in debt instruments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 formatCode="0">
                <c:v>2018</c:v>
              </c:pt>
              <c:pt idx="9">
                <c:v>2019</c:v>
              </c:pt>
            </c:numLit>
          </c:cat>
          <c:val>
            <c:numRef>
              <c:f>'Figure 3.19 data'!$C$2:$C$11</c:f>
              <c:numCache>
                <c:formatCode>0.0</c:formatCode>
                <c:ptCount val="10"/>
                <c:pt idx="0">
                  <c:v>167.91972799999999</c:v>
                </c:pt>
                <c:pt idx="1">
                  <c:v>171.31769200000002</c:v>
                </c:pt>
                <c:pt idx="2">
                  <c:v>170.74170799999999</c:v>
                </c:pt>
                <c:pt idx="3">
                  <c:v>184.09257599999998</c:v>
                </c:pt>
                <c:pt idx="4">
                  <c:v>197.267156</c:v>
                </c:pt>
                <c:pt idx="5">
                  <c:v>208.07714100000004</c:v>
                </c:pt>
                <c:pt idx="6">
                  <c:v>221.27643</c:v>
                </c:pt>
                <c:pt idx="7">
                  <c:v>253.283207</c:v>
                </c:pt>
                <c:pt idx="8">
                  <c:v>249.1</c:v>
                </c:pt>
                <c:pt idx="9">
                  <c:v>272.8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9-4C38-8640-4F563729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75264"/>
        <c:axId val="161350784"/>
      </c:lineChart>
      <c:catAx>
        <c:axId val="1612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1350784"/>
        <c:crosses val="autoZero"/>
        <c:auto val="1"/>
        <c:lblAlgn val="ctr"/>
        <c:lblOffset val="100"/>
        <c:noMultiLvlLbl val="1"/>
      </c:catAx>
      <c:valAx>
        <c:axId val="161350784"/>
        <c:scaling>
          <c:orientation val="minMax"/>
          <c:max val="30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1275264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2038039190411527"/>
          <c:y val="9.2893550177113107E-3"/>
          <c:w val="0.85358111111111112"/>
          <c:h val="0.19002444025640089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55818022747152E-2"/>
          <c:y val="0.26374999999999998"/>
          <c:w val="0.88648862642169723"/>
          <c:h val="0.57452129629629634"/>
        </c:manualLayout>
      </c:layout>
      <c:areaChart>
        <c:grouping val="standard"/>
        <c:varyColors val="0"/>
        <c:ser>
          <c:idx val="0"/>
          <c:order val="0"/>
          <c:tx>
            <c:strRef>
              <c:f>'Figure 3.20 data'!$B$1</c:f>
              <c:strCache>
                <c:ptCount val="1"/>
                <c:pt idx="0">
                  <c:v>Cumulative percentage of investments</c:v>
                </c:pt>
              </c:strCache>
            </c:strRef>
          </c:tx>
          <c:spPr>
            <a:solidFill>
              <a:srgbClr val="177990"/>
            </a:solidFill>
            <a:ln w="25400">
              <a:noFill/>
            </a:ln>
            <a:effectLst/>
          </c:spPr>
          <c:cat>
            <c:numRef>
              <c:f>'Figure 3.20 data'!$A$2:$A$6</c:f>
              <c:numCache>
                <c:formatCode>_ * #,##0_ ;_ * \-#,##0_ ;_ * "-"??_ ;_ @_ </c:formatCode>
                <c:ptCount val="5"/>
                <c:pt idx="0">
                  <c:v>5</c:v>
                </c:pt>
                <c:pt idx="1">
                  <c:v>19</c:v>
                </c:pt>
                <c:pt idx="2">
                  <c:v>54</c:v>
                </c:pt>
                <c:pt idx="3">
                  <c:v>216</c:v>
                </c:pt>
                <c:pt idx="4">
                  <c:v>2331</c:v>
                </c:pt>
              </c:numCache>
            </c:numRef>
          </c:cat>
          <c:val>
            <c:numRef>
              <c:f>'Figure 3.20 data'!$B$2:$B$6</c:f>
              <c:numCache>
                <c:formatCode>0</c:formatCode>
                <c:ptCount val="5"/>
                <c:pt idx="0">
                  <c:v>22.99672918933323</c:v>
                </c:pt>
                <c:pt idx="1">
                  <c:v>40.605707153664774</c:v>
                </c:pt>
                <c:pt idx="2">
                  <c:v>60.024423721420931</c:v>
                </c:pt>
                <c:pt idx="3">
                  <c:v>89.409647256203826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E-41F8-85C9-40E660B9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362904"/>
        <c:axId val="815363560"/>
      </c:areaChart>
      <c:catAx>
        <c:axId val="815362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Cumulative number of companies</a:t>
                </a:r>
              </a:p>
            </c:rich>
          </c:tx>
          <c:layout>
            <c:manualLayout>
              <c:xMode val="edge"/>
              <c:yMode val="edge"/>
              <c:x val="0.39241671658584693"/>
              <c:y val="0.92421334328937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he-IL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15363560"/>
        <c:crosses val="autoZero"/>
        <c:auto val="1"/>
        <c:lblAlgn val="ctr"/>
        <c:lblOffset val="100"/>
        <c:noMultiLvlLbl val="0"/>
      </c:catAx>
      <c:valAx>
        <c:axId val="8153635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Cumulative percentage of investments</a:t>
                </a:r>
              </a:p>
            </c:rich>
          </c:tx>
          <c:layout>
            <c:manualLayout>
              <c:xMode val="edge"/>
              <c:yMode val="edge"/>
              <c:x val="1.5141313037675125E-2"/>
              <c:y val="1.9075989765257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1536290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3149606299213E-2"/>
          <c:y val="5.0925925925925923E-2"/>
          <c:w val="0.90039129483814528"/>
          <c:h val="0.86778579760863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3.21 data'!$A$2</c:f>
              <c:strCache>
                <c:ptCount val="1"/>
                <c:pt idx="0">
                  <c:v>Transactions smaller than $300 million (absolute value)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numRef>
              <c:f>'[1]נתונים ג''-22'!$B$2:$G$2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3.21 data'!$B$2:$G$2</c:f>
              <c:numCache>
                <c:formatCode>#,##0</c:formatCode>
                <c:ptCount val="6"/>
                <c:pt idx="0">
                  <c:v>2003656</c:v>
                </c:pt>
                <c:pt idx="1">
                  <c:v>5191989</c:v>
                </c:pt>
                <c:pt idx="2">
                  <c:v>5575646.8399999999</c:v>
                </c:pt>
                <c:pt idx="3">
                  <c:v>5794548</c:v>
                </c:pt>
                <c:pt idx="4">
                  <c:v>7620515</c:v>
                </c:pt>
                <c:pt idx="5" formatCode="_ * #,##0_ ;_ * \-#,##0_ ;_ * &quot;-&quot;??_ ;_ @_ ">
                  <c:v>8890062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1-4B92-80F5-F19C3B3D3195}"/>
            </c:ext>
          </c:extLst>
        </c:ser>
        <c:ser>
          <c:idx val="1"/>
          <c:order val="1"/>
          <c:tx>
            <c:strRef>
              <c:f>'Figure 3.21 data'!$A$3</c:f>
              <c:strCache>
                <c:ptCount val="1"/>
                <c:pt idx="0">
                  <c:v>Transactions larger than $300 million (absolute value)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'[1]נתונים ג''-22'!$B$2:$G$2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3.21 data'!$B$3:$G$3</c:f>
              <c:numCache>
                <c:formatCode>#,##0</c:formatCode>
                <c:ptCount val="6"/>
                <c:pt idx="0">
                  <c:v>2091981</c:v>
                </c:pt>
                <c:pt idx="1">
                  <c:v>688272</c:v>
                </c:pt>
                <c:pt idx="2">
                  <c:v>2522521</c:v>
                </c:pt>
                <c:pt idx="3">
                  <c:v>8310435</c:v>
                </c:pt>
                <c:pt idx="4">
                  <c:v>9244919</c:v>
                </c:pt>
                <c:pt idx="5" formatCode="_ * #,##0_ ;_ * \-#,##0_ ;_ * &quot;-&quot;??_ ;_ @_ ">
                  <c:v>1658699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1-4B92-80F5-F19C3B3D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0345752"/>
        <c:axId val="950341488"/>
      </c:barChart>
      <c:catAx>
        <c:axId val="95034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50341488"/>
        <c:crosses val="autoZero"/>
        <c:auto val="1"/>
        <c:lblAlgn val="ctr"/>
        <c:lblOffset val="100"/>
        <c:noMultiLvlLbl val="0"/>
      </c:catAx>
      <c:valAx>
        <c:axId val="95034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5034575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75E-2"/>
          <c:y val="3.8445833333333332E-2"/>
          <c:w val="0.69198256199211805"/>
          <c:h val="0.20660141141983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004638888888885"/>
          <c:y val="6.8141203703703704E-2"/>
          <c:w val="0.46402194444444445"/>
          <c:h val="0.78132222222222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3.22 data'!$B$1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'Figure 3.22 data'!$A$2:$A$6</c:f>
              <c:strCache>
                <c:ptCount val="5"/>
                <c:pt idx="0">
                  <c:v>Information and communications</c:v>
                </c:pt>
                <c:pt idx="1">
                  <c:v>Professional, scientific, and technical activity</c:v>
                </c:pt>
                <c:pt idx="2">
                  <c:v>Arts, leisure, and entertainment</c:v>
                </c:pt>
                <c:pt idx="3">
                  <c:v>Financial and insurance activity</c:v>
                </c:pt>
                <c:pt idx="4">
                  <c:v>Mining and quarrying</c:v>
                </c:pt>
              </c:strCache>
            </c:strRef>
          </c:cat>
          <c:val>
            <c:numRef>
              <c:f>'Figure 3.22 data'!$B$2:$B$6</c:f>
              <c:numCache>
                <c:formatCode>0</c:formatCode>
                <c:ptCount val="5"/>
                <c:pt idx="0">
                  <c:v>53.19714798733235</c:v>
                </c:pt>
                <c:pt idx="1">
                  <c:v>15.325979989498292</c:v>
                </c:pt>
                <c:pt idx="2">
                  <c:v>12.185468985409756</c:v>
                </c:pt>
                <c:pt idx="3">
                  <c:v>7.4871636583670824</c:v>
                </c:pt>
                <c:pt idx="4">
                  <c:v>4.8746577915643368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6-4AD9-9C0A-9DCF51038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1587304"/>
        <c:axId val="781587960"/>
      </c:barChart>
      <c:catAx>
        <c:axId val="781587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81587960"/>
        <c:crosses val="autoZero"/>
        <c:auto val="1"/>
        <c:lblAlgn val="ctr"/>
        <c:lblOffset val="100"/>
        <c:noMultiLvlLbl val="0"/>
      </c:catAx>
      <c:valAx>
        <c:axId val="781587960"/>
        <c:scaling>
          <c:orientation val="minMax"/>
          <c:max val="6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high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8158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33611111111105E-2"/>
          <c:y val="5.6805555555555561E-2"/>
          <c:w val="0.87121084864391951"/>
          <c:h val="0.8003513888888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3.23 data'!$A$2</c:f>
              <c:strCache>
                <c:ptCount val="1"/>
                <c:pt idx="0">
                  <c:v>Direct investments in startup companies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'Figure 3.23 data'!$B$1:$G$1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'Figure 3.23 data'!$B$2:$G$2</c:f>
              <c:numCache>
                <c:formatCode>_ * #,##0_ ;_ * \-#,##0_ ;_ * "-"??_ ;_ @_ </c:formatCode>
                <c:ptCount val="6"/>
                <c:pt idx="0">
                  <c:v>2347.7420000000002</c:v>
                </c:pt>
                <c:pt idx="1">
                  <c:v>2696.7060000000001</c:v>
                </c:pt>
                <c:pt idx="2">
                  <c:v>2698.547</c:v>
                </c:pt>
                <c:pt idx="3">
                  <c:v>3515.7629999999999</c:v>
                </c:pt>
                <c:pt idx="4">
                  <c:v>4751.049</c:v>
                </c:pt>
                <c:pt idx="5">
                  <c:v>6143.1279999999997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C-43FD-A5BA-6CEBC239F150}"/>
            </c:ext>
          </c:extLst>
        </c:ser>
        <c:ser>
          <c:idx val="1"/>
          <c:order val="1"/>
          <c:tx>
            <c:strRef>
              <c:f>'Figure 3.23 data'!$A$3</c:f>
              <c:strCache>
                <c:ptCount val="1"/>
                <c:pt idx="0">
                  <c:v>Direct investments in others companies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'Figure 3.23 data'!$B$1:$G$1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'Figure 3.23 data'!$B$3:$G$3</c:f>
              <c:numCache>
                <c:formatCode>_ * #,##0_ ;_ * \-#,##0_ ;_ * "-"??_ ;_ @_ </c:formatCode>
                <c:ptCount val="6"/>
                <c:pt idx="0">
                  <c:v>1747.895</c:v>
                </c:pt>
                <c:pt idx="1">
                  <c:v>3183.5550000000003</c:v>
                </c:pt>
                <c:pt idx="2">
                  <c:v>5399.6208399999996</c:v>
                </c:pt>
                <c:pt idx="3">
                  <c:v>10589.220000000001</c:v>
                </c:pt>
                <c:pt idx="4">
                  <c:v>12114.385000000002</c:v>
                </c:pt>
                <c:pt idx="5">
                  <c:v>4405.6330000000007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C-43FD-A5BA-6CEBC239F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212800"/>
        <c:axId val="520211160"/>
      </c:barChart>
      <c:catAx>
        <c:axId val="5202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20211160"/>
        <c:crosses val="autoZero"/>
        <c:auto val="1"/>
        <c:lblAlgn val="ctr"/>
        <c:lblOffset val="100"/>
        <c:noMultiLvlLbl val="0"/>
      </c:catAx>
      <c:valAx>
        <c:axId val="520211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20212800"/>
        <c:crosses val="autoZero"/>
        <c:crossBetween val="between"/>
        <c:min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168163652910221E-2"/>
          <c:y val="1.4096398683218976E-2"/>
          <c:w val="0.66720438526066395"/>
          <c:h val="0.22920185185185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55818022747152E-2"/>
          <c:y val="5.4522924411400248E-2"/>
          <c:w val="0.88648862642169723"/>
          <c:h val="0.839239723287377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3.3 data'!$A$3</c:f>
              <c:strCache>
                <c:ptCount val="1"/>
                <c:pt idx="0">
                  <c:v>Share capital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E-436D-B1BB-B0A1D182450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8E-436D-B1BB-B0A1D18245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3.3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3.3 data'!$B$3:$K$3</c:f>
              <c:numCache>
                <c:formatCode>#,##0</c:formatCode>
                <c:ptCount val="10"/>
                <c:pt idx="0">
                  <c:v>53209.462</c:v>
                </c:pt>
                <c:pt idx="1">
                  <c:v>57608.578000000001</c:v>
                </c:pt>
                <c:pt idx="2">
                  <c:v>60232.63</c:v>
                </c:pt>
                <c:pt idx="3">
                  <c:v>66993.372000000003</c:v>
                </c:pt>
                <c:pt idx="4">
                  <c:v>68709.97</c:v>
                </c:pt>
                <c:pt idx="5">
                  <c:v>70572.72</c:v>
                </c:pt>
                <c:pt idx="6">
                  <c:v>81911.688999999998</c:v>
                </c:pt>
                <c:pt idx="7">
                  <c:v>86136.94</c:v>
                </c:pt>
                <c:pt idx="8">
                  <c:v>91497.197</c:v>
                </c:pt>
                <c:pt idx="9">
                  <c:v>97081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5-4830-A695-EE71440F8E1F}"/>
            </c:ext>
          </c:extLst>
        </c:ser>
        <c:ser>
          <c:idx val="2"/>
          <c:order val="1"/>
          <c:tx>
            <c:strRef>
              <c:f>'Figure 3.3 data'!$A$4</c:f>
              <c:strCache>
                <c:ptCount val="1"/>
                <c:pt idx="0">
                  <c:v>Owner’s loans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8E-436D-B1BB-B0A1D182450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8E-436D-B1BB-B0A1D18245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3.3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3.3 data'!$B$4:$K$4</c:f>
              <c:numCache>
                <c:formatCode>#,##0</c:formatCode>
                <c:ptCount val="10"/>
                <c:pt idx="0">
                  <c:v>14683.355</c:v>
                </c:pt>
                <c:pt idx="1">
                  <c:v>14568.102000000001</c:v>
                </c:pt>
                <c:pt idx="2">
                  <c:v>12332.022000000001</c:v>
                </c:pt>
                <c:pt idx="3">
                  <c:v>10751.712</c:v>
                </c:pt>
                <c:pt idx="4">
                  <c:v>10301.014999999999</c:v>
                </c:pt>
                <c:pt idx="5">
                  <c:v>14122.591</c:v>
                </c:pt>
                <c:pt idx="6">
                  <c:v>12721.165000000001</c:v>
                </c:pt>
                <c:pt idx="7">
                  <c:v>14123.24</c:v>
                </c:pt>
                <c:pt idx="8">
                  <c:v>12008.665999999999</c:v>
                </c:pt>
                <c:pt idx="9">
                  <c:v>13303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5-4830-A695-EE71440F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100"/>
        <c:axId val="712067800"/>
        <c:axId val="712068784"/>
      </c:barChart>
      <c:catAx>
        <c:axId val="71206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2068784"/>
        <c:crosses val="autoZero"/>
        <c:auto val="1"/>
        <c:lblAlgn val="ctr"/>
        <c:lblOffset val="100"/>
        <c:noMultiLvlLbl val="0"/>
      </c:catAx>
      <c:valAx>
        <c:axId val="71206878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2067800"/>
        <c:crosses val="autoZero"/>
        <c:crossBetween val="between"/>
        <c:majorUnit val="20000"/>
        <c:min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372419236517752E-2"/>
          <c:y val="6.4590880107615434E-2"/>
          <c:w val="0.58118307086614174"/>
          <c:h val="0.11834011454887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53888888888894E-2"/>
          <c:y val="4.6578703703703705E-2"/>
          <c:w val="0.91477330039627403"/>
          <c:h val="0.832050048851017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3.4 data'!$A$2</c:f>
              <c:strCache>
                <c:ptCount val="1"/>
                <c:pt idx="0">
                  <c:v>New investments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2.0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BC-4AE8-9308-9B5F4D002E1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BC-4AE8-9308-9B5F4D002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3.4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3.4 data'!$B$2:$K$2</c:f>
              <c:numCache>
                <c:formatCode>_ * #,##0_ ;_ * \-#,##0_ ;_ * "-"??_ ;_ @_ </c:formatCode>
                <c:ptCount val="10"/>
                <c:pt idx="0">
                  <c:v>2418.192</c:v>
                </c:pt>
                <c:pt idx="1">
                  <c:v>4133.2939999999999</c:v>
                </c:pt>
                <c:pt idx="2">
                  <c:v>98.061999999999898</c:v>
                </c:pt>
                <c:pt idx="3">
                  <c:v>1557.5320000000002</c:v>
                </c:pt>
                <c:pt idx="4">
                  <c:v>1414.1639999999998</c:v>
                </c:pt>
                <c:pt idx="5">
                  <c:v>980.28799999999956</c:v>
                </c:pt>
                <c:pt idx="6">
                  <c:v>10083.695</c:v>
                </c:pt>
                <c:pt idx="7">
                  <c:v>322.44799999999987</c:v>
                </c:pt>
                <c:pt idx="8">
                  <c:v>1956.9780000000001</c:v>
                </c:pt>
                <c:pt idx="9">
                  <c:v>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BC-4AE8-9308-9B5F4D002E12}"/>
            </c:ext>
          </c:extLst>
        </c:ser>
        <c:ser>
          <c:idx val="2"/>
          <c:order val="1"/>
          <c:tx>
            <c:strRef>
              <c:f>'Figure 3.4 data'!$A$3</c:f>
              <c:strCache>
                <c:ptCount val="1"/>
                <c:pt idx="0">
                  <c:v>Accumulated profits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4.5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BC-4AE8-9308-9B5F4D002E1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3.8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BC-4AE8-9308-9B5F4D002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3.4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3.4 data'!$B$3:$K$3</c:f>
              <c:numCache>
                <c:formatCode>_ * #,##0_ ;_ * \-#,##0_ ;_ * "-"??_ ;_ @_ </c:formatCode>
                <c:ptCount val="10"/>
                <c:pt idx="0">
                  <c:v>2611</c:v>
                </c:pt>
                <c:pt idx="1">
                  <c:v>2827</c:v>
                </c:pt>
                <c:pt idx="2">
                  <c:v>2911</c:v>
                </c:pt>
                <c:pt idx="3">
                  <c:v>2706</c:v>
                </c:pt>
                <c:pt idx="4">
                  <c:v>3082</c:v>
                </c:pt>
                <c:pt idx="5">
                  <c:v>4468</c:v>
                </c:pt>
                <c:pt idx="6">
                  <c:v>4419</c:v>
                </c:pt>
                <c:pt idx="7">
                  <c:v>3317</c:v>
                </c:pt>
                <c:pt idx="8">
                  <c:v>4467</c:v>
                </c:pt>
                <c:pt idx="9">
                  <c:v>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BC-4AE8-9308-9B5F4D002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53594536"/>
        <c:axId val="653596176"/>
      </c:barChart>
      <c:catAx>
        <c:axId val="65359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3596176"/>
        <c:crosses val="autoZero"/>
        <c:auto val="1"/>
        <c:lblAlgn val="ctr"/>
        <c:lblOffset val="100"/>
        <c:noMultiLvlLbl val="0"/>
      </c:catAx>
      <c:valAx>
        <c:axId val="653596176"/>
        <c:scaling>
          <c:orientation val="minMax"/>
          <c:max val="1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359453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563980050918982E-2"/>
          <c:y val="2.095896567220935E-2"/>
          <c:w val="0.64064171869005682"/>
          <c:h val="7.9815277777777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39166666666665E-2"/>
          <c:y val="8.1949999999999995E-2"/>
          <c:w val="0.89191750000000003"/>
          <c:h val="0.74032790421745232"/>
        </c:manualLayout>
      </c:layout>
      <c:lineChart>
        <c:grouping val="standard"/>
        <c:varyColors val="0"/>
        <c:ser>
          <c:idx val="2"/>
          <c:order val="0"/>
          <c:tx>
            <c:strRef>
              <c:f>'Figure 3.5 data'!$A$3</c:f>
              <c:strCache>
                <c:ptCount val="1"/>
                <c:pt idx="0">
                  <c:v>Share capital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6.347561984467405E-2"/>
                  <c:y val="-8.2499795276735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8A-4919-828D-A20A846D6BDF}"/>
                </c:ext>
              </c:extLst>
            </c:dLbl>
            <c:dLbl>
              <c:idx val="9"/>
              <c:layout>
                <c:manualLayout>
                  <c:x val="-2.46621454026749E-2"/>
                  <c:y val="-4.614968445014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8A-4919-828D-A20A846D6BDF}"/>
                </c:ext>
              </c:extLst>
            </c:dLbl>
            <c:spPr>
              <a:noFill/>
              <a:ln>
                <a:solidFill>
                  <a:srgbClr val="17799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3.5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3.5 data'!$B$3:$K$3</c:f>
              <c:numCache>
                <c:formatCode>#,##0</c:formatCode>
                <c:ptCount val="10"/>
                <c:pt idx="0">
                  <c:v>33827.938000000002</c:v>
                </c:pt>
                <c:pt idx="1">
                  <c:v>33092.584999999999</c:v>
                </c:pt>
                <c:pt idx="2">
                  <c:v>41590.769</c:v>
                </c:pt>
                <c:pt idx="3">
                  <c:v>56166.195</c:v>
                </c:pt>
                <c:pt idx="4">
                  <c:v>60415.364000000001</c:v>
                </c:pt>
                <c:pt idx="5">
                  <c:v>60621.101000000002</c:v>
                </c:pt>
                <c:pt idx="6">
                  <c:v>61779.330999999998</c:v>
                </c:pt>
                <c:pt idx="7">
                  <c:v>78224.236000000004</c:v>
                </c:pt>
                <c:pt idx="8">
                  <c:v>77649.356</c:v>
                </c:pt>
                <c:pt idx="9">
                  <c:v>99573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8A-4919-828D-A20A846D6BDF}"/>
            </c:ext>
          </c:extLst>
        </c:ser>
        <c:ser>
          <c:idx val="3"/>
          <c:order val="1"/>
          <c:tx>
            <c:strRef>
              <c:f>'Figure 3.5 data'!$A$4</c:f>
              <c:strCache>
                <c:ptCount val="1"/>
                <c:pt idx="0">
                  <c:v>Tradable bonds</c:v>
                </c:pt>
              </c:strCache>
            </c:strRef>
          </c:tx>
          <c:spPr>
            <a:ln w="28575" cap="rnd">
              <a:solidFill>
                <a:srgbClr val="177990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3.5277777777777776E-2"/>
                  <c:y val="5.8796296296296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8A-4919-828D-A20A846D6BDF}"/>
                </c:ext>
              </c:extLst>
            </c:dLbl>
            <c:dLbl>
              <c:idx val="9"/>
              <c:layout>
                <c:manualLayout>
                  <c:x val="-1.0583333333333333E-2"/>
                  <c:y val="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8A-4919-828D-A20A846D6BDF}"/>
                </c:ext>
              </c:extLst>
            </c:dLbl>
            <c:spPr>
              <a:noFill/>
              <a:ln>
                <a:solidFill>
                  <a:srgbClr val="17799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3.5 data'!$B$1:$K$1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'Figure 3.5 data'!$B$4:$K$4</c:f>
              <c:numCache>
                <c:formatCode>#,##0</c:formatCode>
                <c:ptCount val="10"/>
                <c:pt idx="0">
                  <c:v>28412.19</c:v>
                </c:pt>
                <c:pt idx="1">
                  <c:v>29272.682000000001</c:v>
                </c:pt>
                <c:pt idx="2">
                  <c:v>34535.707999999999</c:v>
                </c:pt>
                <c:pt idx="3">
                  <c:v>39353.472999999998</c:v>
                </c:pt>
                <c:pt idx="4">
                  <c:v>45757.894</c:v>
                </c:pt>
                <c:pt idx="5">
                  <c:v>53480.796000000002</c:v>
                </c:pt>
                <c:pt idx="6">
                  <c:v>57368.678999999996</c:v>
                </c:pt>
                <c:pt idx="7">
                  <c:v>64765.974000000002</c:v>
                </c:pt>
                <c:pt idx="8">
                  <c:v>64054.856</c:v>
                </c:pt>
                <c:pt idx="9">
                  <c:v>71539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8A-4919-828D-A20A846D6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314408"/>
        <c:axId val="660312768"/>
        <c:extLst/>
      </c:lineChart>
      <c:catAx>
        <c:axId val="66031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60312768"/>
        <c:crosses val="autoZero"/>
        <c:auto val="1"/>
        <c:lblAlgn val="ctr"/>
        <c:lblOffset val="100"/>
        <c:noMultiLvlLbl val="0"/>
      </c:catAx>
      <c:valAx>
        <c:axId val="660312768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603144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48619856036791"/>
          <c:y val="6.0655592901577349E-2"/>
          <c:w val="0.55176797385349219"/>
          <c:h val="0.15349074074074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86482939632545E-2"/>
          <c:y val="0.13425925925925927"/>
          <c:w val="0.8364606299212598"/>
          <c:h val="0.64572356820446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3.6 data'!$B$1</c:f>
              <c:strCache>
                <c:ptCount val="1"/>
                <c:pt idx="0">
                  <c:v>Price changes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E6-4B94-BCE1-C1211859067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E6-4B94-BCE1-C12118590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3.6 data'!$A$2:$A$3</c:f>
              <c:strCache>
                <c:ptCount val="2"/>
                <c:pt idx="0">
                  <c:v>Shares</c:v>
                </c:pt>
                <c:pt idx="1">
                  <c:v>Bonds</c:v>
                </c:pt>
              </c:strCache>
            </c:strRef>
          </c:cat>
          <c:val>
            <c:numRef>
              <c:f>'Figure 3.6 data'!$B$2:$B$3</c:f>
              <c:numCache>
                <c:formatCode>General</c:formatCode>
                <c:ptCount val="2"/>
                <c:pt idx="0">
                  <c:v>19254</c:v>
                </c:pt>
                <c:pt idx="1">
                  <c:v>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F-42CB-82F8-F40F4BBA6112}"/>
            </c:ext>
          </c:extLst>
        </c:ser>
        <c:ser>
          <c:idx val="1"/>
          <c:order val="1"/>
          <c:tx>
            <c:strRef>
              <c:f>'Figure 3.6 data'!$C$1</c:f>
              <c:strCache>
                <c:ptCount val="1"/>
                <c:pt idx="0">
                  <c:v>Net investments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E6-4B94-BCE1-C1211859067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E6-4B94-BCE1-C12118590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3.6 data'!$A$2:$A$3</c:f>
              <c:strCache>
                <c:ptCount val="2"/>
                <c:pt idx="0">
                  <c:v>Shares</c:v>
                </c:pt>
                <c:pt idx="1">
                  <c:v>Bonds</c:v>
                </c:pt>
              </c:strCache>
            </c:strRef>
          </c:cat>
          <c:val>
            <c:numRef>
              <c:f>'Figure 3.6 data'!$C$2:$C$3</c:f>
              <c:numCache>
                <c:formatCode>General</c:formatCode>
                <c:ptCount val="2"/>
                <c:pt idx="0">
                  <c:v>2913</c:v>
                </c:pt>
                <c:pt idx="1">
                  <c:v>3676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3F-42CB-82F8-F40F4BBA6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4488488"/>
        <c:axId val="774485536"/>
      </c:barChart>
      <c:catAx>
        <c:axId val="77448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74485536"/>
        <c:crosses val="autoZero"/>
        <c:auto val="1"/>
        <c:lblAlgn val="ctr"/>
        <c:lblOffset val="100"/>
        <c:noMultiLvlLbl val="0"/>
      </c:catAx>
      <c:valAx>
        <c:axId val="7744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744884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01919029610215"/>
          <c:y val="3.6405661110418874E-2"/>
          <c:w val="0.5500761858413506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6451433049828"/>
          <c:y val="0.14506481481481481"/>
          <c:w val="0.72613468406629533"/>
          <c:h val="0.71751851851851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3.7 data'!$A$2</c:f>
              <c:strCache>
                <c:ptCount val="1"/>
                <c:pt idx="0">
                  <c:v>Share capital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'Figure 3.7 data'!$B$1:$E$1</c:f>
              <c:strCache>
                <c:ptCount val="4"/>
                <c:pt idx="0">
                  <c:v>Business sector</c:v>
                </c:pt>
                <c:pt idx="1">
                  <c:v>Institutional investors</c:v>
                </c:pt>
                <c:pt idx="2">
                  <c:v>Households</c:v>
                </c:pt>
                <c:pt idx="3">
                  <c:v>Banks</c:v>
                </c:pt>
              </c:strCache>
            </c:strRef>
          </c:cat>
          <c:val>
            <c:numRef>
              <c:f>'Figure 3.7 data'!$B$2:$E$2</c:f>
              <c:numCache>
                <c:formatCode>#,##0</c:formatCode>
                <c:ptCount val="4"/>
                <c:pt idx="0">
                  <c:v>-67.799000000000007</c:v>
                </c:pt>
                <c:pt idx="1">
                  <c:v>2035.8019999999999</c:v>
                </c:pt>
                <c:pt idx="2">
                  <c:v>941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C-4FF5-A6CC-CBA460DB02BB}"/>
            </c:ext>
          </c:extLst>
        </c:ser>
        <c:ser>
          <c:idx val="1"/>
          <c:order val="1"/>
          <c:tx>
            <c:strRef>
              <c:f>'Figure 3.7 data'!$A$3</c:f>
              <c:strCache>
                <c:ptCount val="1"/>
                <c:pt idx="0">
                  <c:v>Tradable bonds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'Figure 3.7 data'!$B$1:$E$1</c:f>
              <c:strCache>
                <c:ptCount val="4"/>
                <c:pt idx="0">
                  <c:v>Business sector</c:v>
                </c:pt>
                <c:pt idx="1">
                  <c:v>Institutional investors</c:v>
                </c:pt>
                <c:pt idx="2">
                  <c:v>Households</c:v>
                </c:pt>
                <c:pt idx="3">
                  <c:v>Banks</c:v>
                </c:pt>
              </c:strCache>
            </c:strRef>
          </c:cat>
          <c:val>
            <c:numRef>
              <c:f>'Figure 3.7 data'!$B$3:$E$3</c:f>
              <c:numCache>
                <c:formatCode>#,##0</c:formatCode>
                <c:ptCount val="4"/>
                <c:pt idx="0">
                  <c:v>-949.63800000000003</c:v>
                </c:pt>
                <c:pt idx="1">
                  <c:v>406.96100000000001</c:v>
                </c:pt>
                <c:pt idx="2">
                  <c:v>1247.2260000000001</c:v>
                </c:pt>
                <c:pt idx="3">
                  <c:v>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C-4FF5-A6CC-CBA460DB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0604384"/>
        <c:axId val="740608648"/>
      </c:barChart>
      <c:catAx>
        <c:axId val="74060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40608648"/>
        <c:crosses val="autoZero"/>
        <c:auto val="1"/>
        <c:lblAlgn val="ctr"/>
        <c:lblOffset val="100"/>
        <c:noMultiLvlLbl val="0"/>
      </c:catAx>
      <c:valAx>
        <c:axId val="740608648"/>
        <c:scaling>
          <c:orientation val="minMax"/>
          <c:max val="3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40604384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61027777777777"/>
          <c:y val="2.8470135595068422E-2"/>
          <c:w val="0.5154266666666667"/>
          <c:h val="9.8269907407407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'Figure 3.8 data'!$A$2:$A$5</c:f>
              <c:strCache>
                <c:ptCount val="4"/>
                <c:pt idx="0">
                  <c:v>Other assets</c:v>
                </c:pt>
                <c:pt idx="1">
                  <c:v>Customer credit</c:v>
                </c:pt>
                <c:pt idx="2">
                  <c:v>Loans</c:v>
                </c:pt>
                <c:pt idx="3">
                  <c:v>Deposits abroad</c:v>
                </c:pt>
              </c:strCache>
            </c:strRef>
          </c:cat>
          <c:val>
            <c:numRef>
              <c:f>'Figure 3.8 data'!$B$2:$B$5</c:f>
              <c:numCache>
                <c:formatCode>#,##0</c:formatCode>
                <c:ptCount val="4"/>
                <c:pt idx="0">
                  <c:v>6010</c:v>
                </c:pt>
                <c:pt idx="1">
                  <c:v>3452</c:v>
                </c:pt>
                <c:pt idx="2">
                  <c:v>2427</c:v>
                </c:pt>
                <c:pt idx="3">
                  <c:v>-1774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1-4859-AB8F-52B3C7D2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2390096"/>
        <c:axId val="652388456"/>
      </c:barChart>
      <c:catAx>
        <c:axId val="65239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2388456"/>
        <c:crosses val="autoZero"/>
        <c:auto val="1"/>
        <c:lblAlgn val="ctr"/>
        <c:lblOffset val="100"/>
        <c:noMultiLvlLbl val="0"/>
      </c:catAx>
      <c:valAx>
        <c:axId val="652388456"/>
        <c:scaling>
          <c:orientation val="minMax"/>
          <c:max val="60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23900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66426071741033"/>
          <c:y val="5.0925925925925923E-2"/>
          <c:w val="0.74944685039370074"/>
          <c:h val="0.660470833333333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3.9 data'!$B$1</c:f>
              <c:strCache>
                <c:ptCount val="1"/>
                <c:pt idx="0">
                  <c:v>$ billion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F0-48CF-B442-0DCC30393D88}"/>
              </c:ext>
            </c:extLst>
          </c:dPt>
          <c:dPt>
            <c:idx val="1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F0-48CF-B442-0DCC30393D88}"/>
              </c:ext>
            </c:extLst>
          </c:dPt>
          <c:dPt>
            <c:idx val="2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F0-48CF-B442-0DCC30393D88}"/>
              </c:ext>
            </c:extLst>
          </c:dPt>
          <c:dPt>
            <c:idx val="4"/>
            <c:invertIfNegative val="0"/>
            <c:bubble3D val="0"/>
            <c:spPr>
              <a:solidFill>
                <a:srgbClr val="1779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8F-4299-B63D-83AFC5145945}"/>
              </c:ext>
            </c:extLst>
          </c:dPt>
          <c:cat>
            <c:strRef>
              <c:f>'Figure 3.9 data'!$A$2:$A$6</c:f>
              <c:strCache>
                <c:ptCount val="5"/>
                <c:pt idx="0">
                  <c:v>Business sector</c:v>
                </c:pt>
                <c:pt idx="1">
                  <c:v>Households</c:v>
                </c:pt>
                <c:pt idx="2">
                  <c:v>Institutional investors</c:v>
                </c:pt>
                <c:pt idx="3">
                  <c:v>Government</c:v>
                </c:pt>
                <c:pt idx="4">
                  <c:v>Israeli banks</c:v>
                </c:pt>
              </c:strCache>
            </c:strRef>
          </c:cat>
          <c:val>
            <c:numRef>
              <c:f>'Figure 3.9 data'!$B$2:$B$6</c:f>
              <c:numCache>
                <c:formatCode>#,##0</c:formatCode>
                <c:ptCount val="5"/>
                <c:pt idx="0">
                  <c:v>-4021.326</c:v>
                </c:pt>
                <c:pt idx="1">
                  <c:v>-1726</c:v>
                </c:pt>
                <c:pt idx="2">
                  <c:v>-672.22299999999996</c:v>
                </c:pt>
                <c:pt idx="3">
                  <c:v>58</c:v>
                </c:pt>
                <c:pt idx="4">
                  <c:v>2073.2939999999999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F0-48CF-B442-0DCC3039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8029424"/>
        <c:axId val="588035000"/>
      </c:barChart>
      <c:catAx>
        <c:axId val="58802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88035000"/>
        <c:crosses val="autoZero"/>
        <c:auto val="1"/>
        <c:lblAlgn val="ctr"/>
        <c:lblOffset val="100"/>
        <c:noMultiLvlLbl val="0"/>
      </c:catAx>
      <c:valAx>
        <c:axId val="588035000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88029424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189889</xdr:rowOff>
    </xdr:from>
    <xdr:to>
      <xdr:col>5</xdr:col>
      <xdr:colOff>615501</xdr:colOff>
      <xdr:row>14</xdr:row>
      <xdr:rowOff>15874</xdr:rowOff>
    </xdr:to>
    <xdr:graphicFrame macro="">
      <xdr:nvGraphicFramePr>
        <xdr:cNvPr id="2" name="תרשים 1" descr="איור ג'-1: יתרת הנכסים של המשק בחו&quot;ל&#10;מיליארדי דולרים" title="איור ג'-1: יתרת הנכסים של המשק ב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388936</xdr:colOff>
      <xdr:row>11</xdr:row>
      <xdr:rowOff>172139</xdr:rowOff>
    </xdr:from>
    <xdr:to>
      <xdr:col>5</xdr:col>
      <xdr:colOff>523874</xdr:colOff>
      <xdr:row>16</xdr:row>
      <xdr:rowOff>31748</xdr:rowOff>
    </xdr:to>
    <xdr:sp macro="" textlink="">
      <xdr:nvSpPr>
        <xdr:cNvPr id="3" name="TextBox 2"/>
        <xdr:cNvSpPr txBox="1"/>
      </xdr:nvSpPr>
      <xdr:spPr>
        <a:xfrm flipH="1">
          <a:off x="1071561" y="2196202"/>
          <a:ext cx="2865438" cy="772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l" rtl="1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* The balance of other investments includes the balance of derivative instruments.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5</xdr:col>
      <xdr:colOff>186875</xdr:colOff>
      <xdr:row>13</xdr:row>
      <xdr:rowOff>151813</xdr:rowOff>
    </xdr:to>
    <xdr:graphicFrame macro="">
      <xdr:nvGraphicFramePr>
        <xdr:cNvPr id="2" name="תרשים 1" descr="איור ג'-8: השינוי ביתרת ההשקעות האחרות של תושבי ישראל בחו&quot;ל  לפי מכשירים &#10;שנת 2019, מיליארדי דולרים  &#10;" title="איור ג'-8: השינוי ביתרת ההשקעות האחרות של תושבי ישראל בחו&quot;ל  לפי מכשירים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271304</xdr:colOff>
      <xdr:row>2</xdr:row>
      <xdr:rowOff>19050</xdr:rowOff>
    </xdr:from>
    <xdr:to>
      <xdr:col>5</xdr:col>
      <xdr:colOff>458179</xdr:colOff>
      <xdr:row>13</xdr:row>
      <xdr:rowOff>170863</xdr:rowOff>
    </xdr:to>
    <xdr:grpSp>
      <xdr:nvGrpSpPr>
        <xdr:cNvPr id="2" name="קבוצה 1" descr="איור ג'-9: הפקדות/משיכות נטו בפיקדונות המופקדים בחו&quot;ל, לפי מגזר &#10;שנת 2019, מיליארדי דולרים&#10;" title="איור ג'-9: הפקדות/משיכות נטו בפיקדונות המופקדים בחו&quot;ל, לפי מגזר "/>
        <xdr:cNvGrpSpPr/>
      </xdr:nvGrpSpPr>
      <xdr:grpSpPr>
        <a:xfrm>
          <a:off x="271304" y="407988"/>
          <a:ext cx="3600000" cy="2160000"/>
          <a:chOff x="11227962354" y="628650"/>
          <a:chExt cx="4859047" cy="3101811"/>
        </a:xfrm>
      </xdr:grpSpPr>
      <xdr:graphicFrame macro="">
        <xdr:nvGraphicFramePr>
          <xdr:cNvPr id="3" name="תרשים 2"/>
          <xdr:cNvGraphicFramePr>
            <a:graphicFrameLocks/>
          </xdr:cNvGraphicFramePr>
        </xdr:nvGraphicFramePr>
        <xdr:xfrm>
          <a:off x="11227962354" y="628650"/>
          <a:ext cx="4859047" cy="31018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מחבר חץ ישר 3"/>
          <xdr:cNvCxnSpPr/>
        </xdr:nvCxnSpPr>
        <xdr:spPr>
          <a:xfrm flipH="1">
            <a:off x="11229552218" y="3610481"/>
            <a:ext cx="700301" cy="1670"/>
          </a:xfrm>
          <a:prstGeom prst="straightConnector1">
            <a:avLst/>
          </a:prstGeom>
          <a:ln>
            <a:solidFill>
              <a:srgbClr val="59BFCB"/>
            </a:solidFill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TextBox 4"/>
          <xdr:cNvSpPr txBox="1"/>
        </xdr:nvSpPr>
        <xdr:spPr>
          <a:xfrm>
            <a:off x="11229862673" y="3197940"/>
            <a:ext cx="1778256" cy="4543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en-US" sz="1000">
                <a:solidFill>
                  <a:schemeClr val="tx1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Net deposits</a:t>
            </a:r>
            <a:endParaRPr lang="he-IL" sz="1000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1228159468" y="3196537"/>
            <a:ext cx="2086179" cy="3897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en-US" sz="1000">
                <a:solidFill>
                  <a:schemeClr val="tx1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Net withdrawals</a:t>
            </a:r>
            <a:endParaRPr lang="he-IL" sz="1000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0.51746</cdr:x>
      <cdr:y>0.96266</cdr:y>
    </cdr:from>
    <cdr:to>
      <cdr:x>0.64465</cdr:x>
      <cdr:y>0.96342</cdr:y>
    </cdr:to>
    <cdr:cxnSp macro="">
      <cdr:nvCxnSpPr>
        <cdr:cNvPr id="3" name="מחבר חץ ישר 2"/>
        <cdr:cNvCxnSpPr/>
      </cdr:nvCxnSpPr>
      <cdr:spPr>
        <a:xfrm xmlns:a="http://schemas.openxmlformats.org/drawingml/2006/main" flipV="1">
          <a:off x="1854626" y="2097686"/>
          <a:ext cx="455865" cy="165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6666"/>
          </a:solidFill>
          <a:tailEnd type="triangle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5</xdr:col>
      <xdr:colOff>186875</xdr:colOff>
      <xdr:row>13</xdr:row>
      <xdr:rowOff>177212</xdr:rowOff>
    </xdr:to>
    <xdr:graphicFrame macro="">
      <xdr:nvGraphicFramePr>
        <xdr:cNvPr id="2" name="תרשים 3" descr="איור ג'-10: יתרת ההתחייבויות של המשק לחו&quot;ל, לפי סוגי השקעה  &#10;מיליארדי דולרים&#10;" title="איור ג'-10: יתרת ההתחייבויות של המשק לחו&quot;ל, לפי סוגי השקעה 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49213</xdr:rowOff>
    </xdr:from>
    <xdr:to>
      <xdr:col>5</xdr:col>
      <xdr:colOff>186875</xdr:colOff>
      <xdr:row>14</xdr:row>
      <xdr:rowOff>18463</xdr:rowOff>
    </xdr:to>
    <xdr:graphicFrame macro="">
      <xdr:nvGraphicFramePr>
        <xdr:cNvPr id="2" name="תרשים 1" descr="איור ג'-11: ההשקעות הישירות נטו של תושבי חוץ בהון מניות ישראליות&#10;מיליארדי דולרים&#10;" title="איור ג'-11: ההשקעות הישירות נטו של תושבי חוץ בהון מניות ישראלי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7938</xdr:rowOff>
    </xdr:from>
    <xdr:to>
      <xdr:col>5</xdr:col>
      <xdr:colOff>186875</xdr:colOff>
      <xdr:row>13</xdr:row>
      <xdr:rowOff>159750</xdr:rowOff>
    </xdr:to>
    <xdr:graphicFrame macro="">
      <xdr:nvGraphicFramePr>
        <xdr:cNvPr id="3" name="Chart 6" descr="איור ג'-12: התנועות נטו בהשקעות הפיננסיות של תושבי חוץ במשק לפי מכשירים&#10;מיליארדי דולרים&#10;" title="איור ג'-12: התנועות נטו בהשקעות הפיננסיות של תושבי חוץ במשק לפי מכשי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7101" y="249555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100"/>
        </a:p>
      </cdr:txBody>
    </cdr:sp>
  </cdr:relSizeAnchor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71876" y="22193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0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6904</xdr:rowOff>
    </xdr:from>
    <xdr:to>
      <xdr:col>5</xdr:col>
      <xdr:colOff>186875</xdr:colOff>
      <xdr:row>13</xdr:row>
      <xdr:rowOff>158716</xdr:rowOff>
    </xdr:to>
    <xdr:graphicFrame macro="">
      <xdr:nvGraphicFramePr>
        <xdr:cNvPr id="2" name="תרשים 1" descr="איור ג'-13: השפעת השינויים במחירים ובשער החליפין על יתרת האחזקות של תושבי חוץ במניות ישראליות &#10;מיליארדי דולרים&#10;" title="איור ג'-13: השפעת השינויים במחירים ובשער החליפין על יתרת האחזקות של תושבי חוץ במניות ישראליות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186875</xdr:colOff>
      <xdr:row>13</xdr:row>
      <xdr:rowOff>161337</xdr:rowOff>
    </xdr:to>
    <xdr:graphicFrame macro="">
      <xdr:nvGraphicFramePr>
        <xdr:cNvPr id="2" name="תרשים 1" descr="איור ג'- 14: יתרת ההשקעות האחרות של תושבי חוץ בישראל, לפי מכשירים &#10;מליארדי דולרים&#10;" title="איור ג'- 14: יתרת ההשקעות האחרות של תושבי חוץ בישראל, לפי מכשירים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382587"/>
    <xdr:ext cx="3600000" cy="2160000"/>
    <xdr:graphicFrame macro="">
      <xdr:nvGraphicFramePr>
        <xdr:cNvPr id="2" name="Chart 2" descr="איור ג'-15: יתרת החוב החיצוני ברוטו ויחס החוב החיצוני לתוצר של המשק &#10;מיליארדי דולרים&#10;" title="איור ג'-15: יתרת החוב החיצוני ברוטו ויחס החוב החיצוני לתוצר של המשק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6717</xdr:rowOff>
    </xdr:from>
    <xdr:to>
      <xdr:col>6</xdr:col>
      <xdr:colOff>150812</xdr:colOff>
      <xdr:row>19</xdr:row>
      <xdr:rowOff>31750</xdr:rowOff>
    </xdr:to>
    <xdr:graphicFrame macro="">
      <xdr:nvGraphicFramePr>
        <xdr:cNvPr id="2" name="תרשים 1" descr="איור ג'-2: הגורמים לשינוי ביתרת הנכסים של המשק בחו&quot;ל &#10;מיליארדי דולרים&#10;&#10;" title="איור ג'-2: הגורמים לשינוי ביתרת הנכסים של המשק בחו&quot;ל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2</xdr:row>
      <xdr:rowOff>8211</xdr:rowOff>
    </xdr:from>
    <xdr:to>
      <xdr:col>5</xdr:col>
      <xdr:colOff>186876</xdr:colOff>
      <xdr:row>13</xdr:row>
      <xdr:rowOff>160023</xdr:rowOff>
    </xdr:to>
    <xdr:graphicFrame macro="">
      <xdr:nvGraphicFramePr>
        <xdr:cNvPr id="2" name="תרשים 3" descr="איור ג'-16: עודף הנכסים (+) על ההתחייבויות של המשק מול חו&quot;ל &#10;מיליארדי דולרים&#10;" title="איור ג'-16: עודף הנכסים (+) על ההתחייבויות של המשק מול חו&quot;ל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2</xdr:row>
      <xdr:rowOff>2</xdr:rowOff>
    </xdr:from>
    <xdr:to>
      <xdr:col>5</xdr:col>
      <xdr:colOff>186876</xdr:colOff>
      <xdr:row>13</xdr:row>
      <xdr:rowOff>151814</xdr:rowOff>
    </xdr:to>
    <xdr:graphicFrame macro="">
      <xdr:nvGraphicFramePr>
        <xdr:cNvPr id="2" name="תרשים 3" descr="איור ג'-17: מקורות השינוי בעודף הנכסים של המשק על התחייבויותיו &#10;במיליארדי דולרים, ומדדי מניות בארץ ובעולם, ש&quot;ש שנתי&#10;" title="איור ג'-17: מקורות השינוי בעודף הנכסים של המשק על התחייבויותיו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640616</xdr:colOff>
      <xdr:row>2</xdr:row>
      <xdr:rowOff>5129</xdr:rowOff>
    </xdr:from>
    <xdr:to>
      <xdr:col>11</xdr:col>
      <xdr:colOff>144866</xdr:colOff>
      <xdr:row>13</xdr:row>
      <xdr:rowOff>156941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0.6875</cdr:x>
      <cdr:y>0.83252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09825" y="2076450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</cdr:x>
      <cdr:y>0.9</cdr:y>
    </cdr:from>
    <cdr:to>
      <cdr:x>0.99614</cdr:x>
      <cdr:y>0.99723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087217"/>
          <a:ext cx="2957442" cy="225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1" anchor="t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30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* The sources of change in surplus assets over liabilities do not include or other adjustments.</a:t>
          </a:r>
        </a:p>
        <a:p xmlns:a="http://schemas.openxmlformats.org/drawingml/2006/main">
          <a:pPr>
            <a:lnSpc>
              <a:spcPts val="1100"/>
            </a:lnSpc>
          </a:pPr>
          <a:endParaRPr lang="he-IL" sz="10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0.03805</cdr:x>
      <cdr:y>0.41209</cdr:y>
    </cdr:from>
    <cdr:to>
      <cdr:x>0.96386</cdr:x>
      <cdr:y>0.41209</cdr:y>
    </cdr:to>
    <cdr:cxnSp macro="">
      <cdr:nvCxnSpPr>
        <cdr:cNvPr id="6" name="מחבר ישר 5"/>
        <cdr:cNvCxnSpPr/>
      </cdr:nvCxnSpPr>
      <cdr:spPr>
        <a:xfrm xmlns:a="http://schemas.openxmlformats.org/drawingml/2006/main">
          <a:off x="87929" y="959838"/>
          <a:ext cx="213946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17799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388937"/>
    <xdr:ext cx="3600000" cy="2160000"/>
    <xdr:graphicFrame macro="">
      <xdr:nvGraphicFramePr>
        <xdr:cNvPr id="2" name="Chart 1" descr="איור ג'-18: ההשקעות של תושבי חוץ במשק ושל תושבי ישראל בחו&quot;ל&#10; מיליארדי דולרים&#10;" title="איור ג'-18: ההשקעות של תושבי חוץ במשק ושל תושבי ישראל בחו&quot;ל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390524"/>
    <xdr:ext cx="3600000" cy="2160000"/>
    <xdr:graphicFrame macro="">
      <xdr:nvGraphicFramePr>
        <xdr:cNvPr id="2" name="Chart 2" descr="איור ג'-19: עודף הנכסים על ההתחייבויות במכשירי חוב בלבד (החוב החיצוני נטו השלילי) &#10;מיליארדי דולרים, סימן (+): המשק מלווה נטו לחו&quot;ל    &#10;" title="איור ג'-19: עודף הנכסים על ההתחייבויות במכשירי חוב בלבד (החוב החיצוני נטו השלילי)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7938</xdr:rowOff>
    </xdr:from>
    <xdr:to>
      <xdr:col>5</xdr:col>
      <xdr:colOff>186875</xdr:colOff>
      <xdr:row>13</xdr:row>
      <xdr:rowOff>159750</xdr:rowOff>
    </xdr:to>
    <xdr:graphicFrame macro="">
      <xdr:nvGraphicFramePr>
        <xdr:cNvPr id="5" name="תרשים 4" descr="איור ג-20: ריכוזיות ההשקעות הישירות של תושבי חוץ בהון מניות ישראליות &#10;שנת 2019, אחוזים&#10;" title="איור ג-20: ריכוזיות ההשקעות הישירות של תושבי חוץ בהון מניות ישראליות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</xdr:rowOff>
    </xdr:from>
    <xdr:to>
      <xdr:col>5</xdr:col>
      <xdr:colOff>186875</xdr:colOff>
      <xdr:row>13</xdr:row>
      <xdr:rowOff>167687</xdr:rowOff>
    </xdr:to>
    <xdr:graphicFrame macro="">
      <xdr:nvGraphicFramePr>
        <xdr:cNvPr id="2" name="תרשים 1" descr="איור ג-21: ההשקעות הישירות של תושבי חוץ בהון מניות ישראליות &#10;לפי סכום העסקה, מיליארדי דולרים&#10;" title="איור ג-21: ההשקעות הישירות של תושבי חוץ בהון מניות ישראליות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5</xdr:col>
      <xdr:colOff>186875</xdr:colOff>
      <xdr:row>13</xdr:row>
      <xdr:rowOff>156575</xdr:rowOff>
    </xdr:to>
    <xdr:graphicFrame macro="">
      <xdr:nvGraphicFramePr>
        <xdr:cNvPr id="2" name="תרשים 1" descr="איור ג-22: התפלגות ענפית של ההשקעות הישירות של תושבי חוץ בהון מניות ישראליות&#10; שנת 2019, אחוזים, 100%=10.6&#10;" title="איור ג-22: התפלגות ענפית של ההשקעות הישירות של תושבי חוץ בהון מניות ישראלי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0.714</cdr:x>
      <cdr:y>0.48264</cdr:y>
    </cdr:from>
    <cdr:to>
      <cdr:x>0.89047</cdr:x>
      <cdr:y>0.64583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2800" y="1323975"/>
          <a:ext cx="8286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0.56224</cdr:x>
      <cdr:y>0.65604</cdr:y>
    </cdr:from>
    <cdr:to>
      <cdr:x>0.93721</cdr:x>
      <cdr:y>0.83564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24063" y="1417046"/>
          <a:ext cx="1349893" cy="38794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9999"/>
          </a:solidFill>
        </a:ln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en-US" sz="700" b="1">
              <a:latin typeface="Assistant" panose="00000500000000000000" pitchFamily="2" charset="-79"/>
              <a:cs typeface="Assistant" panose="00000500000000000000" pitchFamily="2" charset="-79"/>
            </a:rPr>
            <a:t>Other industries – 7 percent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0.05421</cdr:x>
      <cdr:y>0.87769</cdr:y>
    </cdr:from>
    <cdr:to>
      <cdr:x>1</cdr:x>
      <cdr:y>0.96394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0188" y="2745948"/>
          <a:ext cx="4016374" cy="269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The factors in the change of balance that are presented in the figure do not include other adjustments.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6107</xdr:rowOff>
    </xdr:from>
    <xdr:to>
      <xdr:col>5</xdr:col>
      <xdr:colOff>186875</xdr:colOff>
      <xdr:row>13</xdr:row>
      <xdr:rowOff>157920</xdr:rowOff>
    </xdr:to>
    <xdr:graphicFrame macro="">
      <xdr:nvGraphicFramePr>
        <xdr:cNvPr id="2" name="תרשים 1" descr="איור ג-23: ההשקעות הישירות של תושבי חוץ בהון מניות ישראליות, לפי סוג חברה &#10;מיליארדי דולרים&#10;" title="איור ג-23: ההשקעות הישירות של תושבי חוץ בהון מניות ישראליות, לפי סוג חברה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5</xdr:col>
      <xdr:colOff>171000</xdr:colOff>
      <xdr:row>14</xdr:row>
      <xdr:rowOff>150811</xdr:rowOff>
    </xdr:to>
    <xdr:graphicFrame macro="">
      <xdr:nvGraphicFramePr>
        <xdr:cNvPr id="2" name="תרשים 1" descr="איור ג'-3: יתרת ההשקעות הישירות בחו&quot;ל, לפי מכשיר &#10; מיליארדי דולר&#10;" title="איור ג'-3: יתרת ההשקעות הישירות בחו&quot;ל, לפי מכשיר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181953</xdr:rowOff>
    </xdr:from>
    <xdr:to>
      <xdr:col>5</xdr:col>
      <xdr:colOff>171000</xdr:colOff>
      <xdr:row>13</xdr:row>
      <xdr:rowOff>160728</xdr:rowOff>
    </xdr:to>
    <xdr:graphicFrame macro="">
      <xdr:nvGraphicFramePr>
        <xdr:cNvPr id="2" name="תרשים 1" descr="איור ג'-4: התנועות נטו בהשקעות הישירות של תושבי ישראל בהון מניות זרות&#10; מיליארדי דולרים  &#10;" title="איור ג'-4: התנועות נטו בהשקעות הישירות של תושבי ישראל בהון מניות זר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</xdr:row>
      <xdr:rowOff>182907</xdr:rowOff>
    </xdr:from>
    <xdr:to>
      <xdr:col>5</xdr:col>
      <xdr:colOff>210688</xdr:colOff>
      <xdr:row>13</xdr:row>
      <xdr:rowOff>144220</xdr:rowOff>
    </xdr:to>
    <xdr:graphicFrame macro="">
      <xdr:nvGraphicFramePr>
        <xdr:cNvPr id="2" name="תרשים 1" descr="איור ג'-5: יתרת ההשקעות הפיננסיות של תושבי ישראל בחו&quot;ל, לפי מכשירים &#10;מיליארדי דולרים &#10;" title="איור ג'-5: יתרת ההשקעות הפיננסיות של תושבי ישראל בחו&quot;ל, לפי מכשירים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160336</xdr:rowOff>
    </xdr:from>
    <xdr:to>
      <xdr:col>6</xdr:col>
      <xdr:colOff>119062</xdr:colOff>
      <xdr:row>17</xdr:row>
      <xdr:rowOff>15874</xdr:rowOff>
    </xdr:to>
    <xdr:graphicFrame macro="">
      <xdr:nvGraphicFramePr>
        <xdr:cNvPr id="2" name="תרשים 1" descr="איור ג'-6: הגורמים לשינוי ביתרת ההשקעות הפיננסיות של תושבי ישראל, לפי מכשיר &#10;שנת 2019, מיליארדי דולרים מיליארדי &#10;" title="איור ג'-6: הגורמים לשינוי ביתרת ההשקעות הפיננסיות של תושבי ישראל, לפי מכשיר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0.85385</cdr:y>
    </cdr:from>
    <cdr:to>
      <cdr:x>1</cdr:x>
      <cdr:y>0.97893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072540"/>
          <a:ext cx="3905250" cy="303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l"/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*The factors in the change of balance that are presented in the figure do not include exchange rate differentials or other adjustments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0.25295</cdr:x>
      <cdr:y>0.23649</cdr:y>
    </cdr:from>
    <cdr:to>
      <cdr:x>0.35854</cdr:x>
      <cdr:y>0.3197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2707" y="514350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11113</xdr:rowOff>
    </xdr:from>
    <xdr:to>
      <xdr:col>5</xdr:col>
      <xdr:colOff>186875</xdr:colOff>
      <xdr:row>13</xdr:row>
      <xdr:rowOff>162925</xdr:rowOff>
    </xdr:to>
    <xdr:graphicFrame macro="">
      <xdr:nvGraphicFramePr>
        <xdr:cNvPr id="2" name="תרשים 1" descr="איור ג'-7: התנועה נטו בהשקעות הפיננסיות של תושבי ישראל בחו&quot;ל, לפי מכשיר ומגזר&#10;שנת 2019, מיליארדי דולרים&#10;" title="איור ג'-7: התנועה נטו בהשקעות הפיננסיות של תושבי ישראל בחו&quot;ל, לפי מכשיר ומגז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mmh\vmmh\ISD\&#1488;&#1490;&#1507;%20&#1505;&#1496;&#1496;&#1497;&#1505;&#1496;&#1497;&#1511;&#1492;%20-%202\&#1497;&#1495;&#1497;&#1491;&#1514;%20&#1513;&#1493;&#1511;%20&#1502;&#1496;&#1489;&#1506;%20&#1495;&#1493;&#1509;%20-%202\&#1504;&#1499;&#1505;&#1497;&#1501;%20&#1493;&#1492;&#1514;&#1495;&#1497;&#1497;&#1489;&#1493;&#1497;&#1493;&#1514;\&#1502;&#1489;&#1496;%20&#1505;&#1496;&#1496;&#1497;&#1505;&#1496;&#1497;-%20&#1508;&#1512;&#1505;&#1493;&#1501;%20&#1513;&#1504;&#1514;&#1497;\&#1502;&#1489;&#1496;%20&#1505;&#1496;&#1496;&#1497;&#1505;&#1496;&#1497;%202019\&#1508;&#1506;&#1497;&#1500;&#1493;&#1514;%20&#1502;&#1493;&#1500;%20&#1495;&#1493;&#15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ג-1"/>
      <sheetName val="נתונים איור ג-1"/>
      <sheetName val="איור ג- 2"/>
      <sheetName val="נתונים איור ג-2"/>
      <sheetName val="איור ג-3"/>
      <sheetName val="נתונים ג-3"/>
      <sheetName val="איור ג-4"/>
      <sheetName val="נתונים איור ג-4"/>
      <sheetName val="איור ג-5"/>
      <sheetName val="נתונים איור ג-5"/>
      <sheetName val="איור ג-6"/>
      <sheetName val="נתונים איור ג- 6"/>
      <sheetName val="איור ג-7"/>
      <sheetName val="נתונים איור ג-7"/>
      <sheetName val="איור ג-8"/>
      <sheetName val="נתונים איור ג-8"/>
      <sheetName val="איור ג-9"/>
      <sheetName val="נתונים איור ג-9"/>
      <sheetName val="איור ג'-10"/>
      <sheetName val="נתונים ג'-10"/>
      <sheetName val="איור ג-11"/>
      <sheetName val="נתונים ג-11"/>
      <sheetName val="איור ג'-12"/>
      <sheetName val="נתונים ג'-12"/>
      <sheetName val="איור ג-13"/>
      <sheetName val="נתונים ג'-13"/>
      <sheetName val="איור ג'-14"/>
      <sheetName val="נתונים ג'-14"/>
      <sheetName val="איור ג'-15"/>
      <sheetName val="נתונים ג'-15"/>
      <sheetName val="איור ג'-16"/>
      <sheetName val="נתונים ג'-16"/>
      <sheetName val="איור ג'-17"/>
      <sheetName val="נתונים ג'-17"/>
      <sheetName val="איור ג'-18 "/>
      <sheetName val="נתונים ג'-18 "/>
      <sheetName val="איור ג'-19"/>
      <sheetName val="נתונים ג'-19"/>
      <sheetName val="איור ג'-20"/>
      <sheetName val="נתונים ג'-20"/>
      <sheetName val="איור ג'-21"/>
      <sheetName val="נתונים ג'-21"/>
      <sheetName val="איור ג'-22"/>
      <sheetName val="נתונים ג'-22"/>
      <sheetName val="איור ג'-23"/>
      <sheetName val="נתונים ג'-23"/>
      <sheetName val="איור ג'-24"/>
      <sheetName val="נתונים ג'-24"/>
      <sheetName val="לוח אינדיקטורים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B2">
            <v>2014</v>
          </cell>
          <cell r="C2">
            <v>2015</v>
          </cell>
          <cell r="D2">
            <v>2016</v>
          </cell>
          <cell r="E2">
            <v>2017</v>
          </cell>
          <cell r="F2">
            <v>2018</v>
          </cell>
          <cell r="G2">
            <v>2019</v>
          </cell>
        </row>
      </sheetData>
      <sheetData sheetId="44"/>
      <sheetData sheetId="45"/>
      <sheetData sheetId="46"/>
      <sheetData sheetId="47"/>
      <sheetData sheetId="48"/>
    </sheetDataSet>
  </externalBook>
</externalLink>
</file>

<file path=xl/tables/table1.xml><?xml version="1.0" encoding="utf-8"?>
<table xmlns="http://schemas.openxmlformats.org/spreadsheetml/2006/main" id="1" name="טבלה1" displayName="טבלה1" ref="A1:K6" totalsRowShown="0" headerRowDxfId="251" dataDxfId="249" headerRowBorderDxfId="250" tableBorderDxfId="248" totalsRowBorderDxfId="247" dataCellStyle="Normal 3">
  <autoFilter ref="A1:K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lumm1" dataDxfId="246"/>
    <tableColumn id="2" name="2010" dataDxfId="245" dataCellStyle="Normal 3"/>
    <tableColumn id="3" name="2011" dataDxfId="244" dataCellStyle="Normal 3"/>
    <tableColumn id="4" name="2012" dataDxfId="243" dataCellStyle="Normal 3"/>
    <tableColumn id="5" name="2013" dataDxfId="242" dataCellStyle="Normal 3"/>
    <tableColumn id="6" name="2014" dataDxfId="241" dataCellStyle="Normal 3"/>
    <tableColumn id="7" name="2015" dataDxfId="240" dataCellStyle="Normal 3"/>
    <tableColumn id="8" name="2016" dataDxfId="239" dataCellStyle="Normal 3"/>
    <tableColumn id="9" name="2017" dataDxfId="238" dataCellStyle="Normal 3"/>
    <tableColumn id="10" name="2018" dataDxfId="237" dataCellStyle="Normal 3"/>
    <tableColumn id="11" name="2019" dataDxfId="2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6" name="טבלה16" displayName="טבלה16" ref="A1:D11" totalsRowShown="0" headerRowDxfId="140" dataDxfId="138" headerRowBorderDxfId="139" tableBorderDxfId="137" totalsRowBorderDxfId="136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Columm1" dataDxfId="135" dataCellStyle="Normal 2"/>
    <tableColumn id="2" name="Direct investments" dataDxfId="134" dataCellStyle="Normal_IIP"/>
    <tableColumn id="3" name="Financial investments" dataDxfId="133" dataCellStyle="Normal_IIP"/>
    <tableColumn id="4" name="Other investments" dataDxfId="132" dataCellStyle="Normal_IIP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7" name="טבלה17" displayName="טבלה17" ref="A1:C11" totalsRowShown="0" headerRowDxfId="131" dataDxfId="129" headerRowBorderDxfId="130" tableBorderDxfId="128" totalsRowBorderDxfId="127">
  <tableColumns count="3">
    <tableColumn id="1" name="Columm1" dataDxfId="126" dataCellStyle="Normal 2"/>
    <tableColumn id="2" name="New investments" dataDxfId="125" dataCellStyle="Normal_IIP"/>
    <tableColumn id="3" name="Accumulated profits" dataDxfId="124" dataCellStyle="Normal_IIP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8" name="טבלה18" displayName="טבלה18" ref="A1:D11" totalsRowShown="0" headerRowDxfId="123" dataDxfId="121" headerRowBorderDxfId="122" tableBorderDxfId="120" totalsRowBorderDxfId="119">
  <tableColumns count="4">
    <tableColumn id="1" name="Columm1" dataDxfId="118" dataCellStyle="Normal 2"/>
    <tableColumn id="5" name="Shares" dataDxfId="117" dataCellStyle="Normal 2"/>
    <tableColumn id="3" name="Bonds" dataDxfId="116" dataCellStyle="Comma 2"/>
    <tableColumn id="4" name="Total net financial investments" dataDxfId="115" dataCellStyle="Normal 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9" name="טבלה19" displayName="טבלה19" ref="A1:C11" totalsRowShown="0" headerRowDxfId="114" dataDxfId="112" headerRowBorderDxfId="113" tableBorderDxfId="111">
  <autoFilter ref="A1:C11">
    <filterColumn colId="0" hiddenButton="1"/>
    <filterColumn colId="1" hiddenButton="1"/>
    <filterColumn colId="2" hiddenButton="1"/>
  </autoFilter>
  <tableColumns count="3">
    <tableColumn id="1" name="Columm1" dataDxfId="110" dataCellStyle="Normal 2"/>
    <tableColumn id="2" name="Price changes" dataDxfId="109" dataCellStyle="Normal 2"/>
    <tableColumn id="3" name="Changes in the exchange rate" dataDxfId="108" dataCellStyle="Normal 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0" name="טבלה20" displayName="טבלה20" ref="A1:D11" totalsRowShown="0" headerRowDxfId="107" dataDxfId="105" headerRowBorderDxfId="106" dataCellStyle="Comma 2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Columm1" dataDxfId="104" dataCellStyle="Normal 2 2"/>
    <tableColumn id="2" name="Deposits by nonresidents (including banks)" dataDxfId="103" dataCellStyle="Comma 2"/>
    <tableColumn id="3" name="Financial loans" dataDxfId="102" dataCellStyle="Comma 2"/>
    <tableColumn id="4" name="Supplier’s credit" dataDxfId="101" dataCellStyle="Comma 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1" name="טבלה21" displayName="טבלה21" ref="A1:D11" totalsRowShown="0" headerRowDxfId="100" dataDxfId="98" headerRowBorderDxfId="99" tableBorderDxfId="97" totalsRowBorderDxfId="96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Columm1" dataDxfId="95" dataCellStyle="Normal 2"/>
    <tableColumn id="2" name="Liabilities in debt instruments (gross external debt)" dataDxfId="94" dataCellStyle="Comma 2"/>
    <tableColumn id="3" name="Annual GDP" dataDxfId="93" dataCellStyle="Comma 2"/>
    <tableColumn id="4" name="Gross external debt ratio to GDP (right scale)" dataDxfId="92" dataCellStyle="Comma 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טבלה22" displayName="טבלה22" ref="A1:D20" totalsRowShown="0" headerRowDxfId="91" dataDxfId="89" headerRowBorderDxfId="90" tableBorderDxfId="88" totalsRowBorderDxfId="87">
  <autoFilter ref="A1:D20">
    <filterColumn colId="0" hiddenButton="1"/>
    <filterColumn colId="1" hiddenButton="1"/>
    <filterColumn colId="2" hiddenButton="1"/>
    <filterColumn colId="3" hiddenButton="1"/>
  </autoFilter>
  <tableColumns count="4">
    <tableColumn id="1" name="Columm1" dataDxfId="86" dataCellStyle="Normal 2"/>
    <tableColumn id="2" name="Surplus assets over liabilities – right scale" dataDxfId="85" dataCellStyle="Normal 2"/>
    <tableColumn id="3" name="Total liabilities to abroad" dataDxfId="84" dataCellStyle="Normal 2"/>
    <tableColumn id="4" name="Total assets abroad" dataDxfId="83" dataCellStyle="Normal 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טבלה23" displayName="טבלה23" ref="A1:E6" totalsRowShown="0" headerRowDxfId="82" dataDxfId="80" headerRowBorderDxfId="81" tableBorderDxfId="79" totalsRowBorderDxfId="78" dataCellStyle="Normal 34">
  <autoFilter ref="A1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lumm1" dataDxfId="77" dataCellStyle="Normal 34"/>
    <tableColumn id="2" name="Total change in surplus assets" dataDxfId="76" dataCellStyle="Normal 34"/>
    <tableColumn id="3" name="Transactions" dataDxfId="75" dataCellStyle="Normal 34"/>
    <tableColumn id="4" name="Price change" dataDxfId="74" dataCellStyle="Normal 34"/>
    <tableColumn id="5" name="Exchange rate changes" dataDxfId="73" dataCellStyle="Normal 3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4" name="טבלה24" displayName="טבלה24" ref="A9:H14" totalsRowShown="0" headerRowDxfId="72" dataDxfId="70" headerRowBorderDxfId="71" tableBorderDxfId="69" totalsRowBorderDxfId="68" dataCellStyle="Percent">
  <autoFilter ref="A9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lumm1" dataDxfId="67"/>
    <tableColumn id="2" name="Nasdaq 100" dataDxfId="66" dataCellStyle="Percent"/>
    <tableColumn id="3" name="S&amp;P 500" dataDxfId="65" dataCellStyle="Percent"/>
    <tableColumn id="4" name="MSCI WORLD" dataDxfId="64" dataCellStyle="Percent"/>
    <tableColumn id="5" name="Eurostoxx 50" dataDxfId="63" dataCellStyle="Percent"/>
    <tableColumn id="6" name="Tel Aviv 90" dataDxfId="62" dataCellStyle="Percent"/>
    <tableColumn id="7" name="Tel Aviv 35" dataDxfId="61" dataCellStyle="Percent"/>
    <tableColumn id="8" name="Pharmaceutical shares" dataDxfId="60" dataCellStyle="Percen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5" name="טבלה25" displayName="טבלה25" ref="A1:F11" totalsRowShown="0" headerRowDxfId="59" dataDxfId="57" headerRowBorderDxfId="58" tableBorderDxfId="56" totalsRowBorderDxfId="55" dataCellStyle="Normal 20">
  <autoFilter ref="A1:F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m1 " dataDxfId="54" dataCellStyle="Normal 20"/>
    <tableColumn id="2" name="Nonresidents’ investments in Israel (capital import)" dataDxfId="53" dataCellStyle="Normal 20"/>
    <tableColumn id="3" name="Net capital export excluding reserve assets" dataDxfId="52" dataCellStyle="Normal 20"/>
    <tableColumn id="4" name="Net capital import (+) excluding reserve assets2" dataDxfId="51" dataCellStyle="Normal 20"/>
    <tableColumn id="5" name="Net capital import (+)" dataDxfId="50" dataCellStyle="Normal 20"/>
    <tableColumn id="6" name="Israelis’ investments abroad (capital export)" dataDxfId="49" dataCellStyle="Normal 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:K5" totalsRowShown="0" headerRowDxfId="235" dataDxfId="233" headerRowBorderDxfId="234" tableBorderDxfId="232" totalsRowBorderDxfId="231" dataCellStyle="Normal 3">
  <autoFilter ref="A1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lumm1" dataDxfId="230" dataCellStyle="Normal 3"/>
    <tableColumn id="2" name="2010" dataDxfId="229" dataCellStyle="Normal 3"/>
    <tableColumn id="3" name="2011" dataDxfId="228" dataCellStyle="Normal 3"/>
    <tableColumn id="4" name="2012" dataDxfId="227" dataCellStyle="Normal 3"/>
    <tableColumn id="5" name="2013" dataDxfId="226" dataCellStyle="Normal 3"/>
    <tableColumn id="6" name="2014" dataDxfId="225" dataCellStyle="Normal 3"/>
    <tableColumn id="7" name="2015" dataDxfId="224" dataCellStyle="Normal 3"/>
    <tableColumn id="8" name="2016" dataDxfId="223" dataCellStyle="Normal 3"/>
    <tableColumn id="9" name="2017" dataDxfId="222" dataCellStyle="Normal 3"/>
    <tableColumn id="10" name="2018" dataDxfId="221" dataCellStyle="Normal 3"/>
    <tableColumn id="11" name="2019" dataDxfId="220" dataCellStyle="Normal 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6" name="טבלה26" displayName="טבלה26" ref="A1:D11" totalsRowShown="0" headerRowDxfId="48" dataDxfId="46" headerRowBorderDxfId="47" tableBorderDxfId="45" totalsRowBorderDxfId="44">
  <autoFilter ref="A1:D11">
    <filterColumn colId="0" hiddenButton="1"/>
    <filterColumn colId="1" hiddenButton="1"/>
    <filterColumn colId="2" hiddenButton="1"/>
    <filterColumn colId="3" hiddenButton="1"/>
  </autoFilter>
  <tableColumns count="4">
    <tableColumn id="1" name="Columm1" dataDxfId="43" dataCellStyle="Normal 20"/>
    <tableColumn id="2" name="Balance of liabilities in debt instruments (gross external debt)" dataDxfId="42" dataCellStyle="Normal 20"/>
    <tableColumn id="3" name="Balance of assets in debt instruments" dataDxfId="41" dataCellStyle="Normal 20"/>
    <tableColumn id="4" name="Negative net external debt" dataDxfId="40" dataCellStyle="Normal 2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7" name="טבלה27" displayName="טבלה27" ref="A1:C6" totalsRowShown="0" headerRowDxfId="39" dataDxfId="37" headerRowBorderDxfId="38" tableBorderDxfId="36" totalsRowBorderDxfId="35">
  <autoFilter ref="A1:C6">
    <filterColumn colId="0" hiddenButton="1"/>
    <filterColumn colId="1" hiddenButton="1"/>
    <filterColumn colId="2" hiddenButton="1"/>
  </autoFilter>
  <tableColumns count="3">
    <tableColumn id="1" name="Cumulative number of companies" dataDxfId="34"/>
    <tableColumn id="2" name="Cumulative percentage of investments" dataDxfId="33"/>
    <tableColumn id="3" name="Total" dataDxfId="32" dataCellStyle="Comma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8" name="טבלה28" displayName="טבלה28" ref="A1:G3" totalsRowShown="0" headerRowDxfId="31" dataDxfId="29" headerRowBorderDxfId="30" tableBorderDxfId="28" totalsRowBorderDxfId="27">
  <autoFilter ref="A1:G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olumm" dataDxfId="26" dataCellStyle="Normal 4"/>
    <tableColumn id="2" name="2014" dataDxfId="25"/>
    <tableColumn id="3" name="2015" dataDxfId="24"/>
    <tableColumn id="4" name="2016" dataDxfId="23"/>
    <tableColumn id="5" name="2017" dataDxfId="22"/>
    <tableColumn id="6" name="2018" dataDxfId="21"/>
    <tableColumn id="7" name="2019" dataDxfId="2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9" name="טבלה29" displayName="טבלה29" ref="A1:C6" totalsRowShown="0" headerRowDxfId="19" dataDxfId="17" headerRowBorderDxfId="18" tableBorderDxfId="16" totalsRowBorderDxfId="15">
  <autoFilter ref="A1:C6">
    <filterColumn colId="0" hiddenButton="1"/>
    <filterColumn colId="1" hiddenButton="1"/>
    <filterColumn colId="2" hiddenButton="1"/>
  </autoFilter>
  <tableColumns count="3">
    <tableColumn id="1" name="Industry " dataDxfId="14"/>
    <tableColumn id="2" name="Percent" dataDxfId="13"/>
    <tableColumn id="3" name="Amount of transactions" dataDxfId="12" dataCellStyle="Comma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0" name="טבלה30" displayName="טבלה30" ref="A1:G4" totalsRowShown="0" headerRowDxfId="11" dataDxfId="9" headerRowBorderDxfId="10" tableBorderDxfId="8" totalsRowBorderDxfId="7" dataCellStyle="Comma">
  <autoFilter ref="A1:G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olumm1" dataDxfId="6"/>
    <tableColumn id="2" name="2014" dataDxfId="5" dataCellStyle="Comma"/>
    <tableColumn id="3" name="2015" dataDxfId="4" dataCellStyle="Comma"/>
    <tableColumn id="4" name="2016" dataDxfId="3" dataCellStyle="Comma"/>
    <tableColumn id="5" name="2017" dataDxfId="2" dataCellStyle="Comma"/>
    <tableColumn id="6" name="2018" dataDxfId="1" dataCellStyle="Comma"/>
    <tableColumn id="7" name="2019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A1:K4" totalsRowShown="0" headerRowDxfId="219" dataDxfId="217" headerRowBorderDxfId="218" tableBorderDxfId="216" totalsRowBorderDxfId="215">
  <autoFilter ref="A1:K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lumm1" dataDxfId="214"/>
    <tableColumn id="2" name="2010" dataDxfId="213"/>
    <tableColumn id="3" name="2011" dataDxfId="212"/>
    <tableColumn id="4" name="2012" dataDxfId="211"/>
    <tableColumn id="5" name="2013" dataDxfId="210"/>
    <tableColumn id="6" name="2014" dataDxfId="209"/>
    <tableColumn id="7" name="2015" dataDxfId="208"/>
    <tableColumn id="8" name="2016" dataDxfId="207"/>
    <tableColumn id="9" name="2017" dataDxfId="206"/>
    <tableColumn id="10" name="2018" dataDxfId="205"/>
    <tableColumn id="11" name="2019" dataDxfId="20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טבלה4" displayName="טבלה4" ref="A1:K3" totalsRowShown="0" headerRowDxfId="203" dataDxfId="201" headerRowBorderDxfId="202" tableBorderDxfId="200">
  <autoFilter ref="A1:K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lumm1" dataDxfId="199" dataCellStyle="Normal_IIP"/>
    <tableColumn id="2" name="2010" dataDxfId="198" dataCellStyle="Comma"/>
    <tableColumn id="3" name="2011" dataDxfId="197" dataCellStyle="Comma"/>
    <tableColumn id="4" name="2012" dataDxfId="196" dataCellStyle="Comma"/>
    <tableColumn id="5" name="2013" dataDxfId="195" dataCellStyle="Comma"/>
    <tableColumn id="6" name="2014" dataDxfId="194" dataCellStyle="Comma"/>
    <tableColumn id="7" name="2015" dataDxfId="193" dataCellStyle="Comma"/>
    <tableColumn id="8" name="2016" dataDxfId="192" dataCellStyle="Comma"/>
    <tableColumn id="9" name="2017" dataDxfId="191" dataCellStyle="Comma"/>
    <tableColumn id="10" name="2018" dataDxfId="190" dataCellStyle="Comma"/>
    <tableColumn id="11" name="2019" dataDxfId="189" dataCellStyle="Comm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טבלה5" displayName="טבלה5" ref="A1:K4" totalsRowShown="0" headerRowDxfId="188" dataDxfId="186" headerRowBorderDxfId="187" tableBorderDxfId="185" totalsRowBorderDxfId="184" dataCellStyle="Normal 3">
  <autoFilter ref="A1:K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Total Financial investments" dataDxfId="183"/>
    <tableColumn id="2" name="2010" dataDxfId="182" dataCellStyle="Normal 3"/>
    <tableColumn id="3" name="2011" dataDxfId="181" dataCellStyle="Normal 3"/>
    <tableColumn id="4" name="2012" dataDxfId="180" dataCellStyle="Normal 3"/>
    <tableColumn id="5" name="2013" dataDxfId="179" dataCellStyle="Normal 3"/>
    <tableColumn id="6" name="2014" dataDxfId="178" dataCellStyle="Normal 3"/>
    <tableColumn id="7" name="2015" dataDxfId="177" dataCellStyle="Normal 3"/>
    <tableColumn id="8" name="2016" dataDxfId="176" dataCellStyle="Normal 3"/>
    <tableColumn id="9" name="2017" dataDxfId="175" dataCellStyle="Normal 3"/>
    <tableColumn id="10" name="2018" dataDxfId="174" dataCellStyle="Normal 3"/>
    <tableColumn id="11" name="2019" dataDxfId="173" dataCellStyle="Normal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טבלה6" displayName="טבלה6" ref="A1:D3" totalsRowShown="0" headerRowDxfId="172" dataDxfId="170" headerRowBorderDxfId="171" tableBorderDxfId="169" totalsRowBorderDxfId="168">
  <autoFilter ref="A1:D3">
    <filterColumn colId="0" hiddenButton="1"/>
    <filterColumn colId="1" hiddenButton="1"/>
    <filterColumn colId="2" hiddenButton="1"/>
    <filterColumn colId="3" hiddenButton="1"/>
  </autoFilter>
  <tableColumns count="4">
    <tableColumn id="1" name="columm1" dataDxfId="167"/>
    <tableColumn id="2" name="Price changes" dataDxfId="166"/>
    <tableColumn id="3" name="Net investments" dataDxfId="165"/>
    <tableColumn id="4" name="Change in balance" dataDxfId="16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טבלה9" displayName="טבלה9" ref="A1:E3" totalsRowShown="0" headerRowDxfId="163" dataDxfId="161" headerRowBorderDxfId="162" tableBorderDxfId="160" totalsRowBorderDxfId="159" dataCellStyle="Normal 3">
  <autoFilter ref="A1:E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lumm1" dataDxfId="158" dataCellStyle="Normal 3"/>
    <tableColumn id="2" name="Business sector" dataDxfId="157" dataCellStyle="Normal 3"/>
    <tableColumn id="3" name="Institutional investors" dataDxfId="156" dataCellStyle="Normal 3"/>
    <tableColumn id="4" name="Households" dataDxfId="155" dataCellStyle="Normal 3"/>
    <tableColumn id="5" name="Banks" dataDxfId="154" dataCellStyle="Normal 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טבלה13" displayName="טבלה13" ref="A1:B5" totalsRowShown="0" headerRowDxfId="153" dataDxfId="151" headerRowBorderDxfId="152" tableBorderDxfId="150" totalsRowBorderDxfId="149">
  <autoFilter ref="A1:B5">
    <filterColumn colId="0" hiddenButton="1"/>
    <filterColumn colId="1" hiddenButton="1"/>
  </autoFilter>
  <tableColumns count="2">
    <tableColumn id="1" name="Columm1" dataDxfId="148" dataCellStyle="Normal 3"/>
    <tableColumn id="2" name="$ billion" dataDxfId="14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טבלה15" displayName="טבלה15" ref="A1:B6" totalsRowShown="0" headerRowDxfId="146" dataDxfId="144" headerRowBorderDxfId="145" tableBorderDxfId="143">
  <tableColumns count="2">
    <tableColumn id="1" name="Columm1" dataDxfId="142" dataCellStyle="Normal 3"/>
    <tableColumn id="2" name="$ billion" dataDxfId="141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20" sqref="D20"/>
    </sheetView>
  </sheetViews>
  <sheetFormatPr defaultRowHeight="14.25"/>
  <cols>
    <col min="1" max="1" width="41.125" style="60" bestFit="1" customWidth="1"/>
    <col min="2" max="16384" width="9" style="60"/>
  </cols>
  <sheetData>
    <row r="1" spans="1:14" ht="15">
      <c r="A1" s="59" t="s">
        <v>22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8</v>
      </c>
      <c r="J1" s="59" t="s">
        <v>7</v>
      </c>
      <c r="K1" s="59" t="s">
        <v>9</v>
      </c>
      <c r="N1" s="61"/>
    </row>
    <row r="2" spans="1:14" ht="15">
      <c r="A2" s="59" t="s">
        <v>19</v>
      </c>
      <c r="B2" s="62">
        <v>259491.32800000001</v>
      </c>
      <c r="C2" s="62">
        <v>266629.17700000003</v>
      </c>
      <c r="D2" s="62">
        <v>277785.005</v>
      </c>
      <c r="E2" s="62">
        <v>313844.02100000001</v>
      </c>
      <c r="F2" s="62">
        <v>334718.67</v>
      </c>
      <c r="G2" s="62">
        <v>348000.58899999998</v>
      </c>
      <c r="H2" s="62">
        <v>375325.36099999998</v>
      </c>
      <c r="I2" s="62">
        <v>432200.31900000002</v>
      </c>
      <c r="J2" s="62">
        <v>437025.26500000001</v>
      </c>
      <c r="K2" s="63">
        <v>495689</v>
      </c>
    </row>
    <row r="3" spans="1:14" ht="15">
      <c r="A3" s="59" t="s">
        <v>18</v>
      </c>
      <c r="B3" s="62">
        <v>67892.816999999995</v>
      </c>
      <c r="C3" s="62">
        <v>72176.679999999993</v>
      </c>
      <c r="D3" s="62">
        <v>72564.652000000002</v>
      </c>
      <c r="E3" s="62">
        <v>77745.084000000003</v>
      </c>
      <c r="F3" s="62">
        <v>79010.985000000001</v>
      </c>
      <c r="G3" s="62">
        <v>84695.311000000002</v>
      </c>
      <c r="H3" s="62">
        <v>94632.854000000007</v>
      </c>
      <c r="I3" s="62">
        <v>100260.18</v>
      </c>
      <c r="J3" s="62">
        <v>103505.863</v>
      </c>
      <c r="K3" s="63">
        <v>110384</v>
      </c>
    </row>
    <row r="4" spans="1:14" ht="15">
      <c r="A4" s="59" t="s">
        <v>17</v>
      </c>
      <c r="B4" s="62">
        <v>62240.127999999997</v>
      </c>
      <c r="C4" s="62">
        <v>62365.267</v>
      </c>
      <c r="D4" s="62">
        <v>76126.476999999999</v>
      </c>
      <c r="E4" s="62">
        <v>95519.668000000005</v>
      </c>
      <c r="F4" s="62">
        <v>106173.258</v>
      </c>
      <c r="G4" s="62">
        <v>114101.897</v>
      </c>
      <c r="H4" s="62">
        <v>119148.01</v>
      </c>
      <c r="I4" s="62">
        <v>142990.21</v>
      </c>
      <c r="J4" s="62">
        <v>141704.212</v>
      </c>
      <c r="K4" s="63">
        <v>171112</v>
      </c>
    </row>
    <row r="5" spans="1:14" ht="15">
      <c r="A5" s="59" t="s">
        <v>59</v>
      </c>
      <c r="B5" s="62">
        <v>58445.125</v>
      </c>
      <c r="C5" s="62">
        <v>57212.043000000005</v>
      </c>
      <c r="D5" s="62">
        <v>53188.316999999995</v>
      </c>
      <c r="E5" s="62">
        <v>58789.510999999999</v>
      </c>
      <c r="F5" s="62">
        <v>63433.259000000005</v>
      </c>
      <c r="G5" s="62">
        <v>58628.597000000002</v>
      </c>
      <c r="H5" s="62">
        <v>63097.726000000002</v>
      </c>
      <c r="I5" s="62">
        <v>75938.436000000002</v>
      </c>
      <c r="J5" s="62">
        <v>76535.740999999995</v>
      </c>
      <c r="K5" s="63">
        <v>88179.264999999999</v>
      </c>
    </row>
    <row r="6" spans="1:14" ht="15">
      <c r="A6" s="59" t="s">
        <v>16</v>
      </c>
      <c r="B6" s="64">
        <v>70913.258000000002</v>
      </c>
      <c r="C6" s="64">
        <v>74875.187000000005</v>
      </c>
      <c r="D6" s="64">
        <v>75905.558999999994</v>
      </c>
      <c r="E6" s="64">
        <v>81789.758000000002</v>
      </c>
      <c r="F6" s="64">
        <v>86101.168000000005</v>
      </c>
      <c r="G6" s="64">
        <v>90574.784</v>
      </c>
      <c r="H6" s="64">
        <v>98446.770999999993</v>
      </c>
      <c r="I6" s="64">
        <v>113011.493</v>
      </c>
      <c r="J6" s="64">
        <v>115279.44899999999</v>
      </c>
      <c r="K6" s="65">
        <v>126014</v>
      </c>
    </row>
    <row r="33" spans="1:1">
      <c r="A33" s="14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M10" sqref="M10"/>
    </sheetView>
  </sheetViews>
  <sheetFormatPr defaultRowHeight="14.25"/>
  <cols>
    <col min="1" max="16384" width="9" style="60"/>
  </cols>
  <sheetData>
    <row r="1" spans="1:1" ht="15.75">
      <c r="A1" s="149" t="s">
        <v>38</v>
      </c>
    </row>
    <row r="2" spans="1:1" ht="15">
      <c r="A2" s="150" t="s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O36" sqref="O36"/>
    </sheetView>
  </sheetViews>
  <sheetFormatPr defaultRowHeight="14.25"/>
  <cols>
    <col min="1" max="1" width="9.625" bestFit="1" customWidth="1"/>
    <col min="2" max="2" width="11.25" customWidth="1"/>
    <col min="3" max="3" width="16.5" bestFit="1" customWidth="1"/>
    <col min="4" max="4" width="18.5" bestFit="1" customWidth="1"/>
  </cols>
  <sheetData>
    <row r="1" spans="1:4" ht="15">
      <c r="A1" s="59" t="s">
        <v>39</v>
      </c>
      <c r="B1" s="59" t="s">
        <v>42</v>
      </c>
      <c r="C1" s="59" t="s">
        <v>43</v>
      </c>
      <c r="D1" s="59" t="s">
        <v>44</v>
      </c>
    </row>
    <row r="2" spans="1:4" ht="15">
      <c r="A2" s="59" t="s">
        <v>41</v>
      </c>
      <c r="B2" s="73">
        <v>19254</v>
      </c>
      <c r="C2" s="73">
        <v>2913</v>
      </c>
      <c r="D2" s="74">
        <v>21924</v>
      </c>
    </row>
    <row r="3" spans="1:4" ht="15">
      <c r="A3" s="59" t="s">
        <v>40</v>
      </c>
      <c r="B3" s="75">
        <v>4544</v>
      </c>
      <c r="C3" s="75">
        <v>3676</v>
      </c>
      <c r="D3" s="76">
        <v>7484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120" zoomScaleNormal="120" workbookViewId="0">
      <selection activeCell="Q33" sqref="Q33"/>
    </sheetView>
  </sheetViews>
  <sheetFormatPr defaultRowHeight="14.25"/>
  <sheetData>
    <row r="1" spans="1:6" ht="15.75">
      <c r="A1" s="149" t="s">
        <v>45</v>
      </c>
      <c r="B1" s="60"/>
      <c r="C1" s="60"/>
      <c r="D1" s="60"/>
      <c r="E1" s="60"/>
      <c r="F1" s="60"/>
    </row>
    <row r="2" spans="1:6" ht="15">
      <c r="A2" s="150" t="s">
        <v>21</v>
      </c>
      <c r="B2" s="60"/>
      <c r="C2" s="60"/>
      <c r="D2" s="60"/>
      <c r="E2" s="60"/>
      <c r="F2" s="60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15" sqref="B15"/>
    </sheetView>
  </sheetViews>
  <sheetFormatPr defaultRowHeight="14.25"/>
  <cols>
    <col min="1" max="1" width="15.875" bestFit="1" customWidth="1"/>
    <col min="2" max="2" width="16.375" bestFit="1" customWidth="1"/>
    <col min="3" max="3" width="21.5" bestFit="1" customWidth="1"/>
    <col min="4" max="4" width="12" customWidth="1"/>
  </cols>
  <sheetData>
    <row r="1" spans="1:5" ht="15">
      <c r="A1" s="66" t="s">
        <v>22</v>
      </c>
      <c r="B1" s="66" t="s">
        <v>49</v>
      </c>
      <c r="C1" s="66" t="s">
        <v>48</v>
      </c>
      <c r="D1" s="66" t="s">
        <v>47</v>
      </c>
      <c r="E1" s="66" t="s">
        <v>46</v>
      </c>
    </row>
    <row r="2" spans="1:5" ht="15">
      <c r="A2" s="66" t="s">
        <v>29</v>
      </c>
      <c r="B2" s="77">
        <v>-67.799000000000007</v>
      </c>
      <c r="C2" s="77">
        <v>2035.8019999999999</v>
      </c>
      <c r="D2" s="77">
        <v>941</v>
      </c>
      <c r="E2" s="78">
        <v>4</v>
      </c>
    </row>
    <row r="3" spans="1:5" ht="15">
      <c r="A3" s="66" t="s">
        <v>35</v>
      </c>
      <c r="B3" s="79">
        <v>-949.63800000000003</v>
      </c>
      <c r="C3" s="79">
        <v>406.96100000000001</v>
      </c>
      <c r="D3" s="79">
        <v>1247.2260000000001</v>
      </c>
      <c r="E3" s="80">
        <v>2971</v>
      </c>
    </row>
    <row r="6" spans="1:5" s="16" customFormat="1" ht="15.75">
      <c r="B6" s="17"/>
      <c r="C6" s="17"/>
      <c r="D6" s="17"/>
      <c r="E6" s="18"/>
    </row>
    <row r="7" spans="1:5" s="16" customFormat="1">
      <c r="A7" s="19"/>
      <c r="B7" s="14"/>
      <c r="C7" s="15"/>
      <c r="D7" s="14"/>
      <c r="E7" s="14"/>
    </row>
    <row r="8" spans="1:5" s="16" customFormat="1">
      <c r="A8" s="19"/>
      <c r="B8" s="14"/>
      <c r="C8" s="15"/>
      <c r="D8" s="14"/>
      <c r="E8" s="14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zoomScale="120" zoomScaleNormal="120" workbookViewId="0">
      <selection activeCell="M10" sqref="M10"/>
    </sheetView>
  </sheetViews>
  <sheetFormatPr defaultRowHeight="14.25"/>
  <cols>
    <col min="1" max="1" width="9" customWidth="1"/>
  </cols>
  <sheetData>
    <row r="1" spans="1:7" ht="15.75">
      <c r="A1" s="146" t="s">
        <v>50</v>
      </c>
      <c r="B1" s="60"/>
      <c r="C1" s="60"/>
      <c r="D1" s="60"/>
      <c r="E1" s="60"/>
      <c r="F1" s="60"/>
      <c r="G1" s="60"/>
    </row>
    <row r="2" spans="1:7">
      <c r="A2" s="147" t="s">
        <v>21</v>
      </c>
      <c r="B2" s="60"/>
      <c r="C2" s="60"/>
      <c r="D2" s="60"/>
      <c r="E2" s="60"/>
      <c r="F2" s="60"/>
      <c r="G2" s="60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20" sqref="A20"/>
    </sheetView>
  </sheetViews>
  <sheetFormatPr defaultRowHeight="14.25"/>
  <cols>
    <col min="1" max="1" width="19.375" bestFit="1" customWidth="1"/>
    <col min="2" max="2" width="14.125" bestFit="1" customWidth="1"/>
    <col min="3" max="3" width="9.875" bestFit="1" customWidth="1"/>
  </cols>
  <sheetData>
    <row r="1" spans="1:4" ht="15">
      <c r="A1" s="66" t="s">
        <v>22</v>
      </c>
      <c r="B1" s="66" t="s">
        <v>21</v>
      </c>
      <c r="D1" s="36"/>
    </row>
    <row r="2" spans="1:4" ht="15">
      <c r="A2" s="66" t="s">
        <v>51</v>
      </c>
      <c r="B2" s="81">
        <v>6010</v>
      </c>
    </row>
    <row r="3" spans="1:4" ht="15">
      <c r="A3" s="66" t="s">
        <v>52</v>
      </c>
      <c r="B3" s="81">
        <v>3452</v>
      </c>
    </row>
    <row r="4" spans="1:4" ht="15">
      <c r="A4" s="66" t="s">
        <v>53</v>
      </c>
      <c r="B4" s="81">
        <v>2427</v>
      </c>
    </row>
    <row r="5" spans="1:4" ht="15">
      <c r="A5" s="66" t="s">
        <v>54</v>
      </c>
      <c r="B5" s="82">
        <v>-1774</v>
      </c>
    </row>
    <row r="7" spans="1:4">
      <c r="A7" s="20"/>
      <c r="B7" s="22"/>
    </row>
    <row r="8" spans="1:4">
      <c r="A8" s="20"/>
      <c r="B8" s="22"/>
    </row>
    <row r="9" spans="1:4">
      <c r="A9" s="21"/>
      <c r="B9" s="22"/>
    </row>
    <row r="10" spans="1:4">
      <c r="A10" s="21"/>
      <c r="B10" s="22"/>
    </row>
    <row r="11" spans="1:4">
      <c r="A11" s="21"/>
      <c r="B11" s="22"/>
    </row>
    <row r="16" spans="1:4" ht="15">
      <c r="A16" s="38"/>
      <c r="B16" s="28"/>
      <c r="C16" s="28"/>
    </row>
    <row r="17" spans="1:11">
      <c r="A17" s="20"/>
      <c r="B17" s="25"/>
      <c r="C17" s="25"/>
      <c r="D17" s="27"/>
    </row>
    <row r="18" spans="1:11">
      <c r="A18" s="20"/>
      <c r="B18" s="25"/>
      <c r="C18" s="25"/>
      <c r="D18" s="27"/>
    </row>
    <row r="19" spans="1:11">
      <c r="A19" s="21"/>
      <c r="B19" s="25"/>
      <c r="C19" s="25"/>
      <c r="D19" s="27"/>
    </row>
    <row r="20" spans="1:11">
      <c r="A20" s="21"/>
      <c r="B20" s="25"/>
      <c r="C20" s="25"/>
      <c r="D20" s="27"/>
    </row>
    <row r="21" spans="1:11">
      <c r="A21" s="21"/>
      <c r="B21" s="25"/>
      <c r="C21" s="25"/>
      <c r="D21" s="27"/>
      <c r="K21" s="26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zoomScale="120" zoomScaleNormal="120" workbookViewId="0">
      <selection activeCell="M15" sqref="M15"/>
    </sheetView>
  </sheetViews>
  <sheetFormatPr defaultRowHeight="14.25"/>
  <sheetData>
    <row r="1" spans="1:7" ht="15.75">
      <c r="A1" s="146" t="s">
        <v>55</v>
      </c>
      <c r="B1" s="60"/>
      <c r="C1" s="60"/>
      <c r="D1" s="60"/>
      <c r="E1" s="60"/>
      <c r="F1" s="60"/>
      <c r="G1" s="60"/>
    </row>
    <row r="2" spans="1:7">
      <c r="A2" s="147" t="s">
        <v>21</v>
      </c>
      <c r="B2" s="60"/>
      <c r="C2" s="60"/>
      <c r="D2" s="60"/>
      <c r="E2" s="60"/>
      <c r="F2" s="60"/>
      <c r="G2" s="60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4.25"/>
  <cols>
    <col min="1" max="1" width="21.5" bestFit="1" customWidth="1"/>
    <col min="2" max="2" width="14.625" bestFit="1" customWidth="1"/>
  </cols>
  <sheetData>
    <row r="1" spans="1:2" ht="15">
      <c r="A1" s="59" t="s">
        <v>22</v>
      </c>
      <c r="B1" s="59" t="s">
        <v>21</v>
      </c>
    </row>
    <row r="2" spans="1:2" ht="15">
      <c r="A2" s="59" t="s">
        <v>49</v>
      </c>
      <c r="B2" s="83">
        <v>-4021.326</v>
      </c>
    </row>
    <row r="3" spans="1:2" ht="15">
      <c r="A3" s="59" t="s">
        <v>47</v>
      </c>
      <c r="B3" s="84">
        <v>-1726</v>
      </c>
    </row>
    <row r="4" spans="1:2" ht="15">
      <c r="A4" s="59" t="s">
        <v>48</v>
      </c>
      <c r="B4" s="84">
        <v>-672.22299999999996</v>
      </c>
    </row>
    <row r="5" spans="1:2" ht="15">
      <c r="A5" s="59" t="s">
        <v>56</v>
      </c>
      <c r="B5" s="84">
        <v>58</v>
      </c>
    </row>
    <row r="6" spans="1:2" ht="15">
      <c r="A6" s="59" t="s">
        <v>57</v>
      </c>
      <c r="B6" s="83">
        <v>2073.2939999999999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120" zoomScaleNormal="120" workbookViewId="0">
      <selection activeCell="M12" sqref="M12"/>
    </sheetView>
  </sheetViews>
  <sheetFormatPr defaultRowHeight="14.25"/>
  <sheetData>
    <row r="1" spans="1:6" ht="15.75">
      <c r="A1" s="149" t="s">
        <v>58</v>
      </c>
      <c r="B1" s="60"/>
      <c r="C1" s="60"/>
      <c r="D1" s="60"/>
      <c r="E1" s="60"/>
      <c r="F1" s="60"/>
    </row>
    <row r="2" spans="1:6" ht="15">
      <c r="A2" s="150" t="s">
        <v>21</v>
      </c>
      <c r="B2" s="60"/>
      <c r="C2" s="60"/>
      <c r="D2" s="60"/>
      <c r="E2" s="60"/>
      <c r="F2" s="60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L28" sqref="L28"/>
    </sheetView>
  </sheetViews>
  <sheetFormatPr defaultRowHeight="14.25"/>
  <cols>
    <col min="1" max="1" width="8.875" bestFit="1" customWidth="1"/>
    <col min="2" max="2" width="18.875" bestFit="1" customWidth="1"/>
    <col min="3" max="3" width="21.5" bestFit="1" customWidth="1"/>
    <col min="4" max="4" width="18.625" bestFit="1" customWidth="1"/>
  </cols>
  <sheetData>
    <row r="1" spans="1:4" ht="15">
      <c r="A1" s="85" t="s">
        <v>22</v>
      </c>
      <c r="B1" s="59" t="s">
        <v>18</v>
      </c>
      <c r="C1" s="59" t="s">
        <v>37</v>
      </c>
      <c r="D1" s="59" t="s">
        <v>59</v>
      </c>
    </row>
    <row r="2" spans="1:4" ht="15">
      <c r="A2" s="86">
        <v>2010</v>
      </c>
      <c r="B2" s="87">
        <v>60086.324000000001</v>
      </c>
      <c r="C2" s="87">
        <v>105113.94</v>
      </c>
      <c r="D2" s="88">
        <v>67066.076000000001</v>
      </c>
    </row>
    <row r="3" spans="1:4" ht="15">
      <c r="A3" s="86">
        <v>2011</v>
      </c>
      <c r="B3" s="87">
        <v>64841.883999999998</v>
      </c>
      <c r="C3" s="87">
        <v>87739.350999999995</v>
      </c>
      <c r="D3" s="88">
        <v>67903.259000000005</v>
      </c>
    </row>
    <row r="4" spans="1:4" ht="15">
      <c r="A4" s="86">
        <v>2012</v>
      </c>
      <c r="B4" s="87">
        <v>75804.784</v>
      </c>
      <c r="C4" s="87">
        <v>84167.444000000003</v>
      </c>
      <c r="D4" s="88">
        <v>62443.862000000001</v>
      </c>
    </row>
    <row r="5" spans="1:4" ht="15">
      <c r="A5" s="86">
        <v>2013</v>
      </c>
      <c r="B5" s="87">
        <v>86531</v>
      </c>
      <c r="C5" s="87">
        <v>99799.021999999997</v>
      </c>
      <c r="D5" s="88">
        <v>62166.760999999999</v>
      </c>
    </row>
    <row r="6" spans="1:4" ht="15">
      <c r="A6" s="86">
        <v>2014</v>
      </c>
      <c r="B6" s="87">
        <v>89619.733999999997</v>
      </c>
      <c r="C6" s="87">
        <v>122339.712</v>
      </c>
      <c r="D6" s="88">
        <v>55093.601000000002</v>
      </c>
    </row>
    <row r="7" spans="1:4" ht="15">
      <c r="A7" s="86">
        <v>2015</v>
      </c>
      <c r="B7" s="87">
        <v>99312.692999999999</v>
      </c>
      <c r="C7" s="87">
        <v>131424.704</v>
      </c>
      <c r="D7" s="88">
        <v>48957.737000000001</v>
      </c>
    </row>
    <row r="8" spans="1:4" ht="15">
      <c r="A8" s="86">
        <v>2016</v>
      </c>
      <c r="B8" s="87">
        <v>107482.834</v>
      </c>
      <c r="C8" s="87">
        <v>110894.583</v>
      </c>
      <c r="D8" s="88">
        <v>51422.544000000002</v>
      </c>
    </row>
    <row r="9" spans="1:4" ht="15">
      <c r="A9" s="86">
        <v>2017</v>
      </c>
      <c r="B9" s="87">
        <v>129142.817</v>
      </c>
      <c r="C9" s="87">
        <v>112188.247</v>
      </c>
      <c r="D9" s="88">
        <v>49688.684000000001</v>
      </c>
    </row>
    <row r="10" spans="1:4" ht="15">
      <c r="A10" s="86">
        <v>2018</v>
      </c>
      <c r="B10" s="87">
        <v>145344.89199999999</v>
      </c>
      <c r="C10" s="87">
        <v>108951</v>
      </c>
      <c r="D10" s="88">
        <v>49339</v>
      </c>
    </row>
    <row r="11" spans="1:4" ht="15">
      <c r="A11" s="86">
        <v>2019</v>
      </c>
      <c r="B11" s="89">
        <v>166229</v>
      </c>
      <c r="C11" s="89">
        <v>118157</v>
      </c>
      <c r="D11" s="90">
        <v>52909</v>
      </c>
    </row>
    <row r="12" spans="1:4">
      <c r="B12" s="13"/>
      <c r="C12" s="13"/>
      <c r="D12" s="13"/>
    </row>
    <row r="13" spans="1:4">
      <c r="B13" s="26"/>
      <c r="C13" s="26"/>
      <c r="D13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120" zoomScaleNormal="120" workbookViewId="0">
      <selection activeCell="K11" sqref="K11"/>
    </sheetView>
  </sheetViews>
  <sheetFormatPr defaultRowHeight="14.25"/>
  <cols>
    <col min="1" max="16384" width="9" style="60"/>
  </cols>
  <sheetData>
    <row r="1" spans="1:1" ht="15.75">
      <c r="A1" s="146" t="s">
        <v>20</v>
      </c>
    </row>
    <row r="2" spans="1:1">
      <c r="A2" s="147" t="s">
        <v>21</v>
      </c>
    </row>
    <row r="25" spans="4:4">
      <c r="D25" s="189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20" zoomScaleNormal="120" workbookViewId="0">
      <selection activeCell="G5" sqref="G5"/>
    </sheetView>
  </sheetViews>
  <sheetFormatPr defaultRowHeight="14.25"/>
  <sheetData>
    <row r="1" spans="1:5" ht="15.75">
      <c r="A1" s="149" t="s">
        <v>60</v>
      </c>
      <c r="B1" s="60"/>
      <c r="C1" s="60"/>
      <c r="D1" s="60"/>
      <c r="E1" s="60"/>
    </row>
    <row r="2" spans="1:5">
      <c r="A2" s="60" t="s">
        <v>21</v>
      </c>
      <c r="B2" s="60"/>
      <c r="C2" s="60"/>
      <c r="D2" s="60"/>
      <c r="E2" s="60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6" sqref="B16"/>
    </sheetView>
  </sheetViews>
  <sheetFormatPr defaultRowHeight="14.25"/>
  <cols>
    <col min="2" max="2" width="17.375" bestFit="1" customWidth="1"/>
    <col min="3" max="3" width="19.625" bestFit="1" customWidth="1"/>
  </cols>
  <sheetData>
    <row r="1" spans="1:7" ht="15">
      <c r="A1" s="86" t="s">
        <v>22</v>
      </c>
      <c r="B1" s="59" t="s">
        <v>32</v>
      </c>
      <c r="C1" s="59" t="s">
        <v>33</v>
      </c>
      <c r="D1" s="2"/>
      <c r="G1" s="36"/>
    </row>
    <row r="2" spans="1:7" ht="15">
      <c r="A2" s="86">
        <v>2010</v>
      </c>
      <c r="B2" s="87">
        <v>2053</v>
      </c>
      <c r="C2" s="88">
        <v>3440</v>
      </c>
      <c r="D2" s="3"/>
    </row>
    <row r="3" spans="1:7" ht="15">
      <c r="A3" s="86">
        <v>2011</v>
      </c>
      <c r="B3" s="87">
        <v>4187</v>
      </c>
      <c r="C3" s="88">
        <v>2127</v>
      </c>
      <c r="D3" s="1"/>
    </row>
    <row r="4" spans="1:7" ht="15">
      <c r="A4" s="86">
        <v>2012</v>
      </c>
      <c r="B4" s="87">
        <v>386</v>
      </c>
      <c r="C4" s="88">
        <v>5381</v>
      </c>
      <c r="D4" s="1"/>
    </row>
    <row r="5" spans="1:7" ht="15">
      <c r="A5" s="86">
        <v>2013</v>
      </c>
      <c r="B5" s="87">
        <v>5283</v>
      </c>
      <c r="C5" s="88">
        <v>4057</v>
      </c>
      <c r="D5" s="1"/>
    </row>
    <row r="6" spans="1:7" ht="15">
      <c r="A6" s="86">
        <v>2014</v>
      </c>
      <c r="B6" s="87">
        <v>3779</v>
      </c>
      <c r="C6" s="88">
        <v>3777</v>
      </c>
      <c r="D6" s="3"/>
    </row>
    <row r="7" spans="1:7" ht="15">
      <c r="A7" s="86">
        <v>2015</v>
      </c>
      <c r="B7" s="87">
        <v>5569</v>
      </c>
      <c r="C7" s="88">
        <v>3992</v>
      </c>
      <c r="D7" s="3"/>
    </row>
    <row r="8" spans="1:7" ht="15">
      <c r="A8" s="86">
        <v>2016</v>
      </c>
      <c r="B8" s="87">
        <v>7839</v>
      </c>
      <c r="C8" s="88">
        <v>3424</v>
      </c>
      <c r="D8" s="3"/>
    </row>
    <row r="9" spans="1:7" ht="15">
      <c r="A9" s="86">
        <v>2017</v>
      </c>
      <c r="B9" s="87">
        <v>13511</v>
      </c>
      <c r="C9" s="88">
        <v>4170</v>
      </c>
      <c r="D9" s="3"/>
    </row>
    <row r="10" spans="1:7" ht="15">
      <c r="A10" s="86">
        <v>2018</v>
      </c>
      <c r="B10" s="87">
        <v>15618</v>
      </c>
      <c r="C10" s="88">
        <v>3516</v>
      </c>
      <c r="D10" s="3"/>
    </row>
    <row r="11" spans="1:7" ht="15">
      <c r="A11" s="91">
        <v>2019</v>
      </c>
      <c r="B11" s="89">
        <v>10566</v>
      </c>
      <c r="C11" s="92">
        <v>5046</v>
      </c>
      <c r="D11" s="3"/>
      <c r="F11" s="12"/>
    </row>
    <row r="12" spans="1:7">
      <c r="A12" s="39"/>
      <c r="B12" s="40"/>
      <c r="C12" s="39"/>
    </row>
    <row r="17" spans="4:11" ht="15" thickBot="1"/>
    <row r="18" spans="4:11" ht="15" thickBot="1">
      <c r="D18" s="11"/>
      <c r="E18" s="11"/>
      <c r="F18" s="11"/>
      <c r="G18" s="11"/>
      <c r="H18" s="11"/>
      <c r="I18" s="11"/>
      <c r="J18" s="11"/>
      <c r="K18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120" zoomScaleNormal="120" workbookViewId="0">
      <selection activeCell="M11" sqref="M11"/>
    </sheetView>
  </sheetViews>
  <sheetFormatPr defaultRowHeight="14.25"/>
  <sheetData>
    <row r="1" spans="1:6" ht="15.75">
      <c r="A1" s="149" t="s">
        <v>61</v>
      </c>
      <c r="B1" s="60"/>
      <c r="C1" s="60"/>
      <c r="D1" s="60"/>
      <c r="E1" s="60"/>
      <c r="F1" s="60"/>
    </row>
    <row r="2" spans="1:6">
      <c r="A2" s="60" t="s">
        <v>21</v>
      </c>
      <c r="B2" s="60"/>
      <c r="C2" s="60"/>
      <c r="D2" s="60"/>
      <c r="E2" s="60"/>
      <c r="F2" s="60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8" sqref="D18"/>
    </sheetView>
  </sheetViews>
  <sheetFormatPr defaultRowHeight="14.25"/>
  <cols>
    <col min="1" max="1" width="10" bestFit="1" customWidth="1"/>
    <col min="2" max="2" width="10" customWidth="1"/>
    <col min="4" max="4" width="29.625" bestFit="1" customWidth="1"/>
  </cols>
  <sheetData>
    <row r="1" spans="1:4" ht="15">
      <c r="A1" s="93" t="s">
        <v>22</v>
      </c>
      <c r="B1" s="59" t="s">
        <v>41</v>
      </c>
      <c r="C1" s="94" t="s">
        <v>40</v>
      </c>
      <c r="D1" s="59" t="s">
        <v>62</v>
      </c>
    </row>
    <row r="2" spans="1:4" ht="15">
      <c r="A2" s="95">
        <v>2010</v>
      </c>
      <c r="B2" s="96">
        <v>-622</v>
      </c>
      <c r="C2" s="97">
        <v>10025.487000000001</v>
      </c>
      <c r="D2" s="96">
        <v>9403.4869999999992</v>
      </c>
    </row>
    <row r="3" spans="1:4" ht="15">
      <c r="A3" s="95">
        <v>2011</v>
      </c>
      <c r="B3" s="96">
        <v>-733</v>
      </c>
      <c r="C3" s="97">
        <v>-3655.0770000000007</v>
      </c>
      <c r="D3" s="96">
        <v>-4388.0770000000002</v>
      </c>
    </row>
    <row r="4" spans="1:4" ht="15">
      <c r="A4" s="95">
        <v>2012</v>
      </c>
      <c r="B4" s="96">
        <v>290</v>
      </c>
      <c r="C4" s="97">
        <v>-3248.0229999999997</v>
      </c>
      <c r="D4" s="96">
        <v>-2958.0230000000001</v>
      </c>
    </row>
    <row r="5" spans="1:4" ht="15">
      <c r="A5" s="95">
        <v>2013</v>
      </c>
      <c r="B5" s="96">
        <v>2712</v>
      </c>
      <c r="C5" s="97">
        <v>-1009.67</v>
      </c>
      <c r="D5" s="96">
        <v>1702.33</v>
      </c>
    </row>
    <row r="6" spans="1:4" ht="15">
      <c r="A6" s="95">
        <v>2014</v>
      </c>
      <c r="B6" s="96">
        <v>3600</v>
      </c>
      <c r="C6" s="97">
        <v>5855.29</v>
      </c>
      <c r="D6" s="96">
        <v>9455.2900000000009</v>
      </c>
    </row>
    <row r="7" spans="1:4" ht="15">
      <c r="A7" s="95">
        <v>2015</v>
      </c>
      <c r="B7" s="96">
        <v>4521</v>
      </c>
      <c r="C7" s="97">
        <v>-1767.1349999999998</v>
      </c>
      <c r="D7" s="96">
        <v>2753.8649999999998</v>
      </c>
    </row>
    <row r="8" spans="1:4" ht="15">
      <c r="A8" s="95">
        <v>2016</v>
      </c>
      <c r="B8" s="96">
        <v>3560</v>
      </c>
      <c r="C8" s="97">
        <v>-588.3130000000001</v>
      </c>
      <c r="D8" s="96">
        <v>2971.6869999999999</v>
      </c>
    </row>
    <row r="9" spans="1:4" ht="15">
      <c r="A9" s="95">
        <v>2017</v>
      </c>
      <c r="B9" s="96">
        <v>-3</v>
      </c>
      <c r="C9" s="97">
        <v>1948.41</v>
      </c>
      <c r="D9" s="96">
        <v>1945.41</v>
      </c>
    </row>
    <row r="10" spans="1:4" ht="15">
      <c r="A10" s="95">
        <v>2018</v>
      </c>
      <c r="B10" s="99">
        <v>-8380</v>
      </c>
      <c r="C10" s="97">
        <v>4833</v>
      </c>
      <c r="D10" s="98">
        <v>-3547.3919999999998</v>
      </c>
    </row>
    <row r="11" spans="1:4" ht="15">
      <c r="A11" s="100">
        <v>2019</v>
      </c>
      <c r="B11" s="102">
        <v>-2124</v>
      </c>
      <c r="C11" s="103">
        <v>1735.3140000000001</v>
      </c>
      <c r="D11" s="101">
        <v>-388.68599999999998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zoomScale="120" zoomScaleNormal="120" workbookViewId="0">
      <selection activeCell="H7" sqref="H7"/>
    </sheetView>
  </sheetViews>
  <sheetFormatPr defaultRowHeight="14.25"/>
  <sheetData>
    <row r="1" spans="1:16" ht="15.75">
      <c r="A1" s="149" t="s">
        <v>63</v>
      </c>
      <c r="B1" s="60"/>
      <c r="C1" s="60"/>
      <c r="D1" s="60"/>
      <c r="E1" s="60"/>
      <c r="F1" s="60"/>
    </row>
    <row r="2" spans="1:16">
      <c r="A2" s="60" t="s">
        <v>21</v>
      </c>
      <c r="B2" s="60"/>
      <c r="C2" s="60"/>
      <c r="D2" s="60"/>
      <c r="E2" s="60"/>
      <c r="F2" s="60"/>
    </row>
    <row r="3" spans="1:16" ht="15">
      <c r="A3" s="60"/>
      <c r="B3" s="60"/>
      <c r="C3" s="60"/>
      <c r="D3" s="60"/>
      <c r="E3" s="60"/>
      <c r="F3" s="60"/>
      <c r="P3" s="195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27" sqref="C27"/>
    </sheetView>
  </sheetViews>
  <sheetFormatPr defaultRowHeight="14.25"/>
  <cols>
    <col min="1" max="1" width="10" bestFit="1" customWidth="1"/>
    <col min="2" max="2" width="15.125" customWidth="1"/>
    <col min="3" max="3" width="28.875" bestFit="1" customWidth="1"/>
  </cols>
  <sheetData>
    <row r="1" spans="1:5" ht="15">
      <c r="A1" s="59" t="s">
        <v>22</v>
      </c>
      <c r="B1" s="59" t="s">
        <v>42</v>
      </c>
      <c r="C1" s="59" t="s">
        <v>64</v>
      </c>
      <c r="E1" s="36"/>
    </row>
    <row r="2" spans="1:5" ht="15">
      <c r="A2" s="104" t="s">
        <v>0</v>
      </c>
      <c r="B2" s="105">
        <v>2249</v>
      </c>
      <c r="C2" s="105">
        <v>998</v>
      </c>
    </row>
    <row r="3" spans="1:5" ht="15">
      <c r="A3" s="104" t="s">
        <v>1</v>
      </c>
      <c r="B3" s="106">
        <v>-11518</v>
      </c>
      <c r="C3" s="105">
        <v>-976</v>
      </c>
    </row>
    <row r="4" spans="1:5" ht="15">
      <c r="A4" s="104" t="s">
        <v>2</v>
      </c>
      <c r="B4" s="106">
        <v>-2587</v>
      </c>
      <c r="C4" s="106">
        <v>298</v>
      </c>
    </row>
    <row r="5" spans="1:5" ht="15">
      <c r="A5" s="104" t="s">
        <v>3</v>
      </c>
      <c r="B5" s="106">
        <v>10585</v>
      </c>
      <c r="C5" s="106">
        <v>1028</v>
      </c>
    </row>
    <row r="6" spans="1:5" ht="15">
      <c r="A6" s="104" t="s">
        <v>4</v>
      </c>
      <c r="B6" s="106">
        <v>15437</v>
      </c>
      <c r="C6" s="106">
        <v>-1856</v>
      </c>
    </row>
    <row r="7" spans="1:5" ht="15">
      <c r="A7" s="104" t="s">
        <v>5</v>
      </c>
      <c r="B7" s="106">
        <v>7277</v>
      </c>
      <c r="C7" s="106">
        <v>-94</v>
      </c>
    </row>
    <row r="8" spans="1:5" ht="15">
      <c r="A8" s="104" t="s">
        <v>6</v>
      </c>
      <c r="B8" s="106">
        <v>-24434</v>
      </c>
      <c r="C8" s="106">
        <v>285</v>
      </c>
    </row>
    <row r="9" spans="1:5" ht="15">
      <c r="A9" s="104">
        <v>2017</v>
      </c>
      <c r="B9" s="106">
        <v>-3527</v>
      </c>
      <c r="C9" s="106">
        <v>1648</v>
      </c>
    </row>
    <row r="10" spans="1:5" ht="15">
      <c r="A10" s="104">
        <v>2018</v>
      </c>
      <c r="B10" s="106">
        <v>3882</v>
      </c>
      <c r="C10" s="106">
        <v>-1504</v>
      </c>
    </row>
    <row r="11" spans="1:5" ht="15">
      <c r="A11" s="104">
        <v>2019</v>
      </c>
      <c r="B11" s="106">
        <v>5744</v>
      </c>
      <c r="C11" s="106">
        <v>1549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="120" zoomScaleNormal="120" workbookViewId="0">
      <selection activeCell="I4" sqref="I4"/>
    </sheetView>
  </sheetViews>
  <sheetFormatPr defaultRowHeight="14.25"/>
  <sheetData>
    <row r="1" spans="1:8" ht="15.75">
      <c r="A1" s="149" t="s">
        <v>65</v>
      </c>
      <c r="B1" s="107"/>
      <c r="C1" s="107"/>
      <c r="D1" s="107"/>
      <c r="E1" s="107"/>
      <c r="F1" s="107"/>
      <c r="G1" s="107"/>
      <c r="H1" s="107"/>
    </row>
    <row r="2" spans="1:8">
      <c r="A2" s="60" t="s">
        <v>21</v>
      </c>
      <c r="B2" s="107"/>
      <c r="C2" s="107"/>
      <c r="D2" s="107"/>
      <c r="E2" s="107"/>
      <c r="F2" s="107"/>
      <c r="G2" s="107"/>
      <c r="H2" s="107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K39" sqref="K39"/>
    </sheetView>
  </sheetViews>
  <sheetFormatPr defaultRowHeight="14.25"/>
  <cols>
    <col min="1" max="1" width="10" bestFit="1" customWidth="1"/>
    <col min="2" max="2" width="41" bestFit="1" customWidth="1"/>
    <col min="3" max="3" width="23" bestFit="1" customWidth="1"/>
    <col min="4" max="4" width="28" bestFit="1" customWidth="1"/>
    <col min="5" max="5" width="12.625" bestFit="1" customWidth="1"/>
    <col min="6" max="6" width="10.5" bestFit="1" customWidth="1"/>
    <col min="10" max="10" width="19" bestFit="1" customWidth="1"/>
    <col min="11" max="11" width="23" bestFit="1" customWidth="1"/>
  </cols>
  <sheetData>
    <row r="1" spans="1:11" ht="15">
      <c r="A1" s="59" t="s">
        <v>22</v>
      </c>
      <c r="B1" s="59" t="s">
        <v>66</v>
      </c>
      <c r="C1" s="59" t="s">
        <v>67</v>
      </c>
      <c r="D1" s="59" t="s">
        <v>68</v>
      </c>
      <c r="J1" s="58"/>
      <c r="K1" s="58"/>
    </row>
    <row r="2" spans="1:11" ht="15">
      <c r="A2" s="86">
        <v>2010</v>
      </c>
      <c r="B2" s="108">
        <v>29859.413999999997</v>
      </c>
      <c r="C2" s="108">
        <v>23947.662</v>
      </c>
      <c r="D2" s="108">
        <v>13259</v>
      </c>
      <c r="J2" s="4"/>
      <c r="K2" s="4"/>
    </row>
    <row r="3" spans="1:11" ht="15">
      <c r="A3" s="86">
        <v>2011</v>
      </c>
      <c r="B3" s="108">
        <v>30449.304000000004</v>
      </c>
      <c r="C3" s="108">
        <v>22755.955000000002</v>
      </c>
      <c r="D3" s="108">
        <v>14698</v>
      </c>
      <c r="J3" s="4"/>
      <c r="K3" s="4"/>
    </row>
    <row r="4" spans="1:11" ht="15">
      <c r="A4" s="86">
        <v>2012</v>
      </c>
      <c r="B4" s="108">
        <v>25457.574000000001</v>
      </c>
      <c r="C4" s="108">
        <v>23113.288</v>
      </c>
      <c r="D4" s="108">
        <v>13873</v>
      </c>
      <c r="J4" s="4"/>
      <c r="K4" s="4"/>
    </row>
    <row r="5" spans="1:11" ht="15">
      <c r="A5" s="86">
        <v>2013</v>
      </c>
      <c r="B5" s="108">
        <v>24017.840000000004</v>
      </c>
      <c r="C5" s="108">
        <v>23270.920999999998</v>
      </c>
      <c r="D5" s="108">
        <v>14878</v>
      </c>
      <c r="J5" s="4"/>
      <c r="K5" s="4"/>
    </row>
    <row r="6" spans="1:11" ht="15">
      <c r="A6" s="86">
        <v>2014</v>
      </c>
      <c r="B6" s="108">
        <v>19942.706000000002</v>
      </c>
      <c r="C6" s="108">
        <v>19819.895</v>
      </c>
      <c r="D6" s="108">
        <v>15331</v>
      </c>
      <c r="J6" s="4"/>
      <c r="K6" s="4"/>
    </row>
    <row r="7" spans="1:11" ht="15">
      <c r="A7" s="86">
        <v>2015</v>
      </c>
      <c r="B7" s="108">
        <v>15793.872000000001</v>
      </c>
      <c r="C7" s="108">
        <v>18029.865000000002</v>
      </c>
      <c r="D7" s="108">
        <v>15134</v>
      </c>
      <c r="J7" s="4"/>
      <c r="K7" s="4"/>
    </row>
    <row r="8" spans="1:11" ht="15">
      <c r="A8" s="86">
        <v>2016</v>
      </c>
      <c r="B8" s="108">
        <v>14489.080999999998</v>
      </c>
      <c r="C8" s="108">
        <v>19285.463</v>
      </c>
      <c r="D8" s="108">
        <v>17648</v>
      </c>
      <c r="J8" s="4"/>
      <c r="K8" s="4"/>
    </row>
    <row r="9" spans="1:11" ht="15">
      <c r="A9" s="86">
        <v>2017</v>
      </c>
      <c r="B9" s="108">
        <v>13855.993999999999</v>
      </c>
      <c r="C9" s="108">
        <v>17024.689999999999</v>
      </c>
      <c r="D9" s="108">
        <v>18808</v>
      </c>
      <c r="J9" s="4"/>
      <c r="K9" s="4"/>
    </row>
    <row r="10" spans="1:11" ht="15">
      <c r="A10" s="86">
        <v>2018</v>
      </c>
      <c r="B10" s="108">
        <v>12872.362000000001</v>
      </c>
      <c r="C10" s="108">
        <v>17168.663</v>
      </c>
      <c r="D10" s="108">
        <v>19297</v>
      </c>
      <c r="J10" s="4"/>
      <c r="K10" s="4"/>
    </row>
    <row r="11" spans="1:11" ht="15">
      <c r="A11" s="86">
        <v>2019</v>
      </c>
      <c r="B11" s="108">
        <v>13823</v>
      </c>
      <c r="C11" s="108">
        <v>18732</v>
      </c>
      <c r="D11" s="108">
        <v>20355</v>
      </c>
      <c r="J11" s="4"/>
      <c r="K11" s="4"/>
    </row>
    <row r="12" spans="1:11">
      <c r="B12" s="27"/>
      <c r="C12" s="27"/>
      <c r="D12" s="27"/>
      <c r="J12" s="27"/>
      <c r="K12" s="27"/>
    </row>
    <row r="13" spans="1:11">
      <c r="D13" s="26"/>
    </row>
    <row r="17" spans="2:3">
      <c r="B17" s="22"/>
      <c r="C17" s="22"/>
    </row>
    <row r="18" spans="2:3">
      <c r="B18" s="8"/>
      <c r="C18" s="8"/>
    </row>
    <row r="19" spans="2:3">
      <c r="B19" s="8"/>
      <c r="C19" s="8"/>
    </row>
    <row r="20" spans="2:3">
      <c r="B20" s="8"/>
      <c r="C20" s="8"/>
    </row>
    <row r="21" spans="2:3">
      <c r="B21" s="8"/>
      <c r="C21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120" zoomScaleNormal="120" workbookViewId="0">
      <selection activeCell="K14" sqref="K14"/>
    </sheetView>
  </sheetViews>
  <sheetFormatPr defaultRowHeight="14.25"/>
  <sheetData>
    <row r="1" spans="1:6" ht="15.75">
      <c r="A1" s="149" t="s">
        <v>69</v>
      </c>
      <c r="B1" s="60"/>
      <c r="C1" s="60"/>
      <c r="D1" s="60"/>
      <c r="E1" s="60"/>
      <c r="F1" s="60"/>
    </row>
    <row r="2" spans="1:6">
      <c r="A2" s="60" t="s">
        <v>21</v>
      </c>
      <c r="B2" s="60"/>
      <c r="C2" s="60"/>
      <c r="D2" s="60"/>
      <c r="E2" s="60"/>
      <c r="F2" s="60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C1" sqref="C1"/>
    </sheetView>
  </sheetViews>
  <sheetFormatPr defaultRowHeight="14.25"/>
  <cols>
    <col min="2" max="2" width="48.125" bestFit="1" customWidth="1"/>
    <col min="3" max="3" width="11.875" customWidth="1"/>
    <col min="4" max="4" width="41.625" bestFit="1" customWidth="1"/>
  </cols>
  <sheetData>
    <row r="1" spans="1:4" ht="15">
      <c r="A1" s="59" t="s">
        <v>22</v>
      </c>
      <c r="B1" s="59" t="s">
        <v>70</v>
      </c>
      <c r="C1" s="59" t="s">
        <v>71</v>
      </c>
      <c r="D1" s="59" t="s">
        <v>75</v>
      </c>
    </row>
    <row r="2" spans="1:4" ht="15">
      <c r="A2" s="86">
        <v>2010</v>
      </c>
      <c r="B2" s="109">
        <v>107878.34</v>
      </c>
      <c r="C2" s="109">
        <v>234368.712566723</v>
      </c>
      <c r="D2" s="110">
        <v>46.091312255729839</v>
      </c>
    </row>
    <row r="3" spans="1:4" ht="15">
      <c r="A3" s="86">
        <v>2011</v>
      </c>
      <c r="B3" s="109">
        <v>106981.49400000001</v>
      </c>
      <c r="C3" s="109">
        <v>261630.11637571073</v>
      </c>
      <c r="D3" s="110">
        <v>40.901820778453178</v>
      </c>
    </row>
    <row r="4" spans="1:4" ht="15">
      <c r="A4" s="86">
        <v>2012</v>
      </c>
      <c r="B4" s="109">
        <v>100468.09</v>
      </c>
      <c r="C4" s="109">
        <v>257026.31755514257</v>
      </c>
      <c r="D4" s="110">
        <v>39.068797193360616</v>
      </c>
    </row>
    <row r="5" spans="1:4" ht="15">
      <c r="A5" s="86">
        <v>2013</v>
      </c>
      <c r="B5" s="109">
        <v>99987.782999999996</v>
      </c>
      <c r="C5" s="109">
        <v>292792.30291686929</v>
      </c>
      <c r="D5" s="110">
        <v>34.172017596964885</v>
      </c>
    </row>
    <row r="6" spans="1:4" ht="15">
      <c r="A6" s="86">
        <v>2014</v>
      </c>
      <c r="B6" s="109">
        <v>94176.047000000006</v>
      </c>
      <c r="C6" s="109">
        <v>309913.45706585515</v>
      </c>
      <c r="D6" s="110">
        <v>30.53085139708238</v>
      </c>
    </row>
    <row r="7" spans="1:4" ht="15">
      <c r="A7" s="86">
        <v>2015</v>
      </c>
      <c r="B7" s="109">
        <v>85917.134000000005</v>
      </c>
      <c r="C7" s="109">
        <v>300065.02888883092</v>
      </c>
      <c r="D7" s="110">
        <v>28.704317933606944</v>
      </c>
    </row>
    <row r="8" spans="1:4" ht="15">
      <c r="A8" s="86">
        <v>2016</v>
      </c>
      <c r="B8" s="109">
        <v>87733.448999999993</v>
      </c>
      <c r="C8" s="109">
        <v>318997.44222403463</v>
      </c>
      <c r="D8" s="110">
        <v>27.613826555573613</v>
      </c>
    </row>
    <row r="9" spans="1:4" ht="15">
      <c r="A9" s="86">
        <v>2017</v>
      </c>
      <c r="B9" s="109">
        <v>88640.748000000007</v>
      </c>
      <c r="C9" s="109">
        <v>353664.92050721892</v>
      </c>
      <c r="D9" s="110">
        <v>25.084987035340117</v>
      </c>
    </row>
    <row r="10" spans="1:4" ht="15">
      <c r="A10" s="86">
        <v>2018</v>
      </c>
      <c r="B10" s="109">
        <v>93797</v>
      </c>
      <c r="C10" s="109">
        <v>370015.02029139642</v>
      </c>
      <c r="D10" s="110">
        <f>100*B10/C10</f>
        <v>25.349511467435143</v>
      </c>
    </row>
    <row r="11" spans="1:4" ht="15">
      <c r="A11" s="86">
        <v>2019</v>
      </c>
      <c r="B11" s="111">
        <v>103427</v>
      </c>
      <c r="C11" s="112">
        <v>395530.16480052914</v>
      </c>
      <c r="D11" s="113">
        <f>100*B11/C11</f>
        <v>26.148953785145451</v>
      </c>
    </row>
    <row r="12" spans="1:4">
      <c r="A12" s="3"/>
      <c r="B12" s="6"/>
      <c r="C12" s="6"/>
      <c r="D12" s="5"/>
    </row>
    <row r="13" spans="1:4">
      <c r="A13" s="3"/>
      <c r="B13" s="7"/>
      <c r="C13" s="7"/>
      <c r="D13" s="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10" sqref="B10"/>
    </sheetView>
  </sheetViews>
  <sheetFormatPr defaultRowHeight="14.25"/>
  <cols>
    <col min="1" max="1" width="25.125" bestFit="1" customWidth="1"/>
  </cols>
  <sheetData>
    <row r="1" spans="1:11" ht="15">
      <c r="A1" s="59" t="s">
        <v>22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8</v>
      </c>
      <c r="J1" s="59" t="s">
        <v>7</v>
      </c>
      <c r="K1" s="59" t="s">
        <v>9</v>
      </c>
    </row>
    <row r="2" spans="1:11" ht="15">
      <c r="A2" s="59" t="s">
        <v>26</v>
      </c>
      <c r="B2" s="62">
        <v>28378.01</v>
      </c>
      <c r="C2" s="62">
        <v>16064.297</v>
      </c>
      <c r="D2" s="62">
        <v>6884.7619999999997</v>
      </c>
      <c r="E2" s="62">
        <v>21137.008999999998</v>
      </c>
      <c r="F2" s="62">
        <v>26594.748</v>
      </c>
      <c r="G2" s="62">
        <v>23679.662</v>
      </c>
      <c r="H2" s="62">
        <v>27428.199000000001</v>
      </c>
      <c r="I2" s="62">
        <v>26904.692999999999</v>
      </c>
      <c r="J2" s="62">
        <v>19679.093000000001</v>
      </c>
      <c r="K2" s="63">
        <v>25352</v>
      </c>
    </row>
    <row r="3" spans="1:11" ht="15">
      <c r="A3" s="59" t="s">
        <v>23</v>
      </c>
      <c r="B3" s="62">
        <v>5442.4889999999996</v>
      </c>
      <c r="C3" s="62">
        <v>-4861.3159999999998</v>
      </c>
      <c r="D3" s="62">
        <v>7983.3180000000002</v>
      </c>
      <c r="E3" s="62">
        <v>10900.181</v>
      </c>
      <c r="F3" s="62">
        <v>2072.2930000000001</v>
      </c>
      <c r="G3" s="62">
        <v>-862.35400000000004</v>
      </c>
      <c r="H3" s="62">
        <v>5826.8249999999998</v>
      </c>
      <c r="I3" s="62">
        <v>18989.13</v>
      </c>
      <c r="J3" s="62">
        <v>-9326.9130000000005</v>
      </c>
      <c r="K3" s="63">
        <v>30833</v>
      </c>
    </row>
    <row r="4" spans="1:11" ht="15">
      <c r="A4" s="59" t="s">
        <v>24</v>
      </c>
      <c r="B4" s="62">
        <v>-1228.6590000000001</v>
      </c>
      <c r="C4" s="62">
        <v>-1853.4680000000001</v>
      </c>
      <c r="D4" s="62">
        <v>1518.8920000000001</v>
      </c>
      <c r="E4" s="62">
        <v>1685.825</v>
      </c>
      <c r="F4" s="62">
        <v>-7481.04</v>
      </c>
      <c r="G4" s="62">
        <v>-5824.6210000000001</v>
      </c>
      <c r="H4" s="62">
        <v>-2542.125</v>
      </c>
      <c r="I4" s="62">
        <v>8388.8080000000009</v>
      </c>
      <c r="J4" s="62">
        <v>-3260.6</v>
      </c>
      <c r="K4" s="63">
        <v>1318</v>
      </c>
    </row>
    <row r="5" spans="1:11" ht="15">
      <c r="A5" s="59" t="s">
        <v>25</v>
      </c>
      <c r="B5" s="67">
        <v>32363.431000000011</v>
      </c>
      <c r="C5" s="67">
        <v>7137.8490000000165</v>
      </c>
      <c r="D5" s="67">
        <v>11155.82799999998</v>
      </c>
      <c r="E5" s="67">
        <v>36059.016000000003</v>
      </c>
      <c r="F5" s="67">
        <v>20874.648999999976</v>
      </c>
      <c r="G5" s="67">
        <v>13281.918999999994</v>
      </c>
      <c r="H5" s="67">
        <v>27324.771999999997</v>
      </c>
      <c r="I5" s="67">
        <v>56874.958000000042</v>
      </c>
      <c r="J5" s="67">
        <v>4824.9459999999963</v>
      </c>
      <c r="K5" s="68">
        <v>58664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120" zoomScaleNormal="120" workbookViewId="0">
      <selection activeCell="I11" sqref="I11"/>
    </sheetView>
  </sheetViews>
  <sheetFormatPr defaultRowHeight="14.25"/>
  <sheetData>
    <row r="1" spans="1:6" ht="15.75">
      <c r="A1" s="149" t="s">
        <v>72</v>
      </c>
      <c r="B1" s="60"/>
      <c r="C1" s="60"/>
      <c r="D1" s="60"/>
      <c r="E1" s="60"/>
      <c r="F1" s="60"/>
    </row>
    <row r="2" spans="1:6">
      <c r="A2" s="60" t="s">
        <v>73</v>
      </c>
      <c r="B2" s="60"/>
      <c r="C2" s="60"/>
      <c r="D2" s="60"/>
      <c r="E2" s="60"/>
      <c r="F2" s="60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33" sqref="C33"/>
    </sheetView>
  </sheetViews>
  <sheetFormatPr defaultRowHeight="14.25"/>
  <cols>
    <col min="1" max="1" width="10" bestFit="1" customWidth="1"/>
    <col min="2" max="2" width="40.125" bestFit="1" customWidth="1"/>
    <col min="3" max="3" width="23.875" customWidth="1"/>
    <col min="4" max="4" width="24.125" customWidth="1"/>
  </cols>
  <sheetData>
    <row r="1" spans="1:6" ht="15">
      <c r="A1" s="59" t="s">
        <v>22</v>
      </c>
      <c r="B1" s="59" t="s">
        <v>74</v>
      </c>
      <c r="C1" s="59" t="s">
        <v>77</v>
      </c>
      <c r="D1" s="59" t="s">
        <v>76</v>
      </c>
      <c r="E1" s="41"/>
      <c r="F1" s="41"/>
    </row>
    <row r="2" spans="1:6" ht="15">
      <c r="A2" s="114">
        <v>2001</v>
      </c>
      <c r="B2" s="96">
        <v>-32564.813999999998</v>
      </c>
      <c r="C2" s="96">
        <v>107254.15300000001</v>
      </c>
      <c r="D2" s="115">
        <v>74689.339000000007</v>
      </c>
      <c r="E2" s="42"/>
      <c r="F2" s="42"/>
    </row>
    <row r="3" spans="1:6" ht="15">
      <c r="A3" s="114">
        <v>2002</v>
      </c>
      <c r="B3" s="96">
        <v>-20524.013999999996</v>
      </c>
      <c r="C3" s="96">
        <v>101799.59</v>
      </c>
      <c r="D3" s="115">
        <v>81275.576000000001</v>
      </c>
      <c r="E3" s="43"/>
      <c r="F3" s="43"/>
    </row>
    <row r="4" spans="1:6" ht="15">
      <c r="A4" s="114">
        <v>2003</v>
      </c>
      <c r="B4" s="96">
        <v>-24671.262000000002</v>
      </c>
      <c r="C4" s="96">
        <v>117871.647</v>
      </c>
      <c r="D4" s="115">
        <v>93200.384999999995</v>
      </c>
      <c r="E4" s="43"/>
      <c r="F4" s="43"/>
    </row>
    <row r="5" spans="1:6" ht="15">
      <c r="A5" s="114">
        <v>2004</v>
      </c>
      <c r="B5" s="96">
        <v>-20020.738000000012</v>
      </c>
      <c r="C5" s="96">
        <v>130599.78200000001</v>
      </c>
      <c r="D5" s="115">
        <v>110579.04399999999</v>
      </c>
      <c r="E5" s="43"/>
      <c r="F5" s="43"/>
    </row>
    <row r="6" spans="1:6" ht="15">
      <c r="A6" s="114">
        <v>2005</v>
      </c>
      <c r="B6" s="96">
        <v>-19141.928</v>
      </c>
      <c r="C6" s="96">
        <v>146364.16800000001</v>
      </c>
      <c r="D6" s="115">
        <v>127222.24</v>
      </c>
      <c r="E6" s="42"/>
      <c r="F6" s="42"/>
    </row>
    <row r="7" spans="1:6" ht="15">
      <c r="A7" s="114">
        <v>2006</v>
      </c>
      <c r="B7" s="96">
        <v>4941.539999999979</v>
      </c>
      <c r="C7" s="96">
        <v>165205.87100000001</v>
      </c>
      <c r="D7" s="115">
        <v>170147.41099999999</v>
      </c>
      <c r="E7" s="42"/>
      <c r="F7" s="42"/>
    </row>
    <row r="8" spans="1:6" ht="15">
      <c r="A8" s="114">
        <v>2007</v>
      </c>
      <c r="B8" s="96">
        <v>4107.2280000000028</v>
      </c>
      <c r="C8" s="96">
        <v>193654.39300000001</v>
      </c>
      <c r="D8" s="115">
        <v>197761.62100000001</v>
      </c>
      <c r="E8" s="42"/>
      <c r="F8" s="42"/>
    </row>
    <row r="9" spans="1:6" ht="15">
      <c r="A9" s="114">
        <v>2008</v>
      </c>
      <c r="B9" s="96">
        <v>19653.42200000002</v>
      </c>
      <c r="C9" s="96">
        <v>175077.07199999999</v>
      </c>
      <c r="D9" s="115">
        <v>194730.49400000001</v>
      </c>
      <c r="E9" s="42"/>
      <c r="F9" s="42"/>
    </row>
    <row r="10" spans="1:6" ht="15">
      <c r="A10" s="114">
        <v>2009</v>
      </c>
      <c r="B10" s="96">
        <v>14699.296999999991</v>
      </c>
      <c r="C10" s="96">
        <v>212428.6</v>
      </c>
      <c r="D10" s="115">
        <v>227127.897</v>
      </c>
      <c r="E10" s="44"/>
      <c r="F10" s="45"/>
    </row>
    <row r="11" spans="1:6" ht="15">
      <c r="A11" s="114">
        <v>2010</v>
      </c>
      <c r="B11" s="96">
        <v>27224.988000000012</v>
      </c>
      <c r="C11" s="96">
        <v>232266.34</v>
      </c>
      <c r="D11" s="115">
        <v>259491.32800000001</v>
      </c>
      <c r="E11" s="44"/>
      <c r="F11" s="45"/>
    </row>
    <row r="12" spans="1:6" ht="15">
      <c r="A12" s="114">
        <v>2011</v>
      </c>
      <c r="B12" s="96">
        <v>46144.683000000019</v>
      </c>
      <c r="C12" s="96">
        <v>220484.49400000001</v>
      </c>
      <c r="D12" s="115">
        <v>266629.17700000003</v>
      </c>
      <c r="E12" s="44"/>
      <c r="F12" s="45"/>
    </row>
    <row r="13" spans="1:6" ht="15">
      <c r="A13" s="114">
        <v>2012</v>
      </c>
      <c r="B13" s="96">
        <v>55368.915000000008</v>
      </c>
      <c r="C13" s="96">
        <v>222416.09</v>
      </c>
      <c r="D13" s="115">
        <v>277785.005</v>
      </c>
      <c r="E13" s="44"/>
      <c r="F13" s="45"/>
    </row>
    <row r="14" spans="1:6" ht="15">
      <c r="A14" s="114">
        <v>2013</v>
      </c>
      <c r="B14" s="96">
        <v>65347.238000000012</v>
      </c>
      <c r="C14" s="96">
        <v>248496.783</v>
      </c>
      <c r="D14" s="115">
        <v>313844.02100000001</v>
      </c>
      <c r="E14" s="44"/>
      <c r="F14" s="45"/>
    </row>
    <row r="15" spans="1:6" ht="15">
      <c r="A15" s="114">
        <v>2014</v>
      </c>
      <c r="B15" s="96">
        <v>67665.622999999963</v>
      </c>
      <c r="C15" s="96">
        <v>267053.04700000002</v>
      </c>
      <c r="D15" s="115">
        <v>334718.67</v>
      </c>
      <c r="E15" s="44"/>
      <c r="F15" s="45"/>
    </row>
    <row r="16" spans="1:6" ht="15">
      <c r="A16" s="114">
        <v>2015</v>
      </c>
      <c r="B16" s="96">
        <v>68305.454999999958</v>
      </c>
      <c r="C16" s="96">
        <v>279695.13400000002</v>
      </c>
      <c r="D16" s="115">
        <v>348000.58899999998</v>
      </c>
      <c r="E16" s="44"/>
      <c r="F16" s="45"/>
    </row>
    <row r="17" spans="1:6" ht="15">
      <c r="A17" s="114">
        <v>2016</v>
      </c>
      <c r="B17" s="96">
        <v>105525.39999999997</v>
      </c>
      <c r="C17" s="96">
        <v>269799.96100000001</v>
      </c>
      <c r="D17" s="115">
        <v>375325.36099999998</v>
      </c>
      <c r="E17" s="44"/>
      <c r="F17" s="45"/>
    </row>
    <row r="18" spans="1:6" ht="15">
      <c r="A18" s="114">
        <v>2017</v>
      </c>
      <c r="B18" s="96">
        <v>141180.571</v>
      </c>
      <c r="C18" s="96">
        <v>291019.74800000002</v>
      </c>
      <c r="D18" s="115">
        <v>432200.31900000002</v>
      </c>
      <c r="E18" s="44"/>
      <c r="F18" s="45"/>
    </row>
    <row r="19" spans="1:6" ht="15">
      <c r="A19" s="114">
        <v>2018</v>
      </c>
      <c r="B19" s="96">
        <f>D19-C19</f>
        <v>133390.26500000001</v>
      </c>
      <c r="C19" s="96">
        <v>303635</v>
      </c>
      <c r="D19" s="115">
        <v>437025.26500000001</v>
      </c>
      <c r="E19" s="44"/>
      <c r="F19" s="46"/>
    </row>
    <row r="20" spans="1:6" ht="15">
      <c r="A20" s="114">
        <v>2019</v>
      </c>
      <c r="B20" s="116">
        <f>D20-C20</f>
        <v>158394</v>
      </c>
      <c r="C20" s="116">
        <v>337295</v>
      </c>
      <c r="D20" s="117">
        <v>495689</v>
      </c>
      <c r="E20" s="47"/>
      <c r="F20" s="46"/>
    </row>
    <row r="21" spans="1:6">
      <c r="B21" s="13"/>
      <c r="C21" s="13"/>
      <c r="D21" s="13"/>
      <c r="E21" s="16"/>
      <c r="F21" s="16"/>
    </row>
    <row r="22" spans="1:6">
      <c r="B22" s="26"/>
      <c r="C22" s="26"/>
      <c r="D22" s="26"/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20" zoomScaleNormal="120" workbookViewId="0">
      <selection activeCell="M6" sqref="M6"/>
    </sheetView>
  </sheetViews>
  <sheetFormatPr defaultRowHeight="14.25"/>
  <sheetData>
    <row r="1" spans="1:5" ht="15.75">
      <c r="A1" s="149" t="s">
        <v>78</v>
      </c>
      <c r="B1" s="60"/>
      <c r="C1" s="60"/>
      <c r="D1" s="60"/>
      <c r="E1" s="60"/>
    </row>
    <row r="2" spans="1:5">
      <c r="A2" s="60" t="s">
        <v>21</v>
      </c>
      <c r="B2" s="60"/>
      <c r="C2" s="60"/>
      <c r="D2" s="60"/>
      <c r="E2" s="60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R34" sqref="R34"/>
    </sheetView>
  </sheetViews>
  <sheetFormatPr defaultRowHeight="14.25"/>
  <cols>
    <col min="1" max="1" width="9.875" bestFit="1" customWidth="1"/>
    <col min="2" max="2" width="29.5" bestFit="1" customWidth="1"/>
    <col min="3" max="3" width="10.125" customWidth="1"/>
    <col min="4" max="4" width="15" customWidth="1"/>
    <col min="5" max="5" width="23" bestFit="1" customWidth="1"/>
    <col min="6" max="6" width="12.125" customWidth="1"/>
    <col min="7" max="7" width="11.625" bestFit="1" customWidth="1"/>
    <col min="8" max="8" width="22.25" bestFit="1" customWidth="1"/>
  </cols>
  <sheetData>
    <row r="1" spans="1:9" ht="15">
      <c r="A1" s="59" t="s">
        <v>22</v>
      </c>
      <c r="B1" s="59" t="s">
        <v>79</v>
      </c>
      <c r="C1" s="59" t="s">
        <v>80</v>
      </c>
      <c r="D1" s="59" t="s">
        <v>23</v>
      </c>
      <c r="E1" s="94" t="s">
        <v>81</v>
      </c>
      <c r="F1" s="39"/>
      <c r="G1" s="41"/>
    </row>
    <row r="2" spans="1:9" ht="15">
      <c r="A2" s="86">
        <v>2015</v>
      </c>
      <c r="B2" s="118">
        <v>639.83199999999488</v>
      </c>
      <c r="C2" s="118">
        <v>14923.821</v>
      </c>
      <c r="D2" s="118">
        <v>-9145.0370000000003</v>
      </c>
      <c r="E2" s="119">
        <v>-4674.3380000000016</v>
      </c>
    </row>
    <row r="3" spans="1:9" ht="15">
      <c r="A3" s="86">
        <v>2016</v>
      </c>
      <c r="B3" s="118">
        <v>37219.945000000007</v>
      </c>
      <c r="C3" s="118">
        <v>9625.93</v>
      </c>
      <c r="D3" s="118">
        <v>30281.156999999999</v>
      </c>
      <c r="E3" s="119">
        <v>-2617.6080000000002</v>
      </c>
    </row>
    <row r="4" spans="1:9" ht="15">
      <c r="A4" s="86">
        <v>2017</v>
      </c>
      <c r="B4" s="118">
        <v>35655.171000000031</v>
      </c>
      <c r="C4" s="118">
        <v>9848.8449999999975</v>
      </c>
      <c r="D4" s="118">
        <v>19980.279000000002</v>
      </c>
      <c r="E4" s="119">
        <v>3895.7180000000008</v>
      </c>
    </row>
    <row r="5" spans="1:9" ht="15">
      <c r="A5" s="86">
        <v>2018</v>
      </c>
      <c r="B5" s="118">
        <v>-7996</v>
      </c>
      <c r="C5" s="118">
        <v>-907</v>
      </c>
      <c r="D5" s="118">
        <v>-9325</v>
      </c>
      <c r="E5" s="119">
        <v>257</v>
      </c>
    </row>
    <row r="6" spans="1:9" ht="15">
      <c r="A6" s="86">
        <v>2019</v>
      </c>
      <c r="B6" s="120">
        <v>25003.734999999986</v>
      </c>
      <c r="C6" s="120">
        <v>2567</v>
      </c>
      <c r="D6" s="120">
        <v>22352</v>
      </c>
      <c r="E6" s="121">
        <v>-1582</v>
      </c>
    </row>
    <row r="9" spans="1:9" ht="15">
      <c r="A9" s="59" t="s">
        <v>22</v>
      </c>
      <c r="B9" s="59" t="s">
        <v>86</v>
      </c>
      <c r="C9" s="59" t="s">
        <v>15</v>
      </c>
      <c r="D9" s="59" t="s">
        <v>14</v>
      </c>
      <c r="E9" s="59" t="s">
        <v>85</v>
      </c>
      <c r="F9" s="59" t="s">
        <v>84</v>
      </c>
      <c r="G9" s="59" t="s">
        <v>83</v>
      </c>
      <c r="H9" s="94" t="s">
        <v>82</v>
      </c>
    </row>
    <row r="10" spans="1:9" ht="15">
      <c r="A10" s="122" t="s">
        <v>10</v>
      </c>
      <c r="B10" s="123">
        <v>0.16568983058344777</v>
      </c>
      <c r="C10" s="123">
        <v>0.13066198615792746</v>
      </c>
      <c r="D10" s="123">
        <v>0.11881734699294011</v>
      </c>
      <c r="E10" s="123">
        <v>0.12932689869060821</v>
      </c>
      <c r="F10" s="123">
        <v>0.10209411697909676</v>
      </c>
      <c r="G10" s="123">
        <v>5.3918722290913879E-2</v>
      </c>
      <c r="H10" s="124">
        <v>5.497957901350925E-2</v>
      </c>
    </row>
    <row r="11" spans="1:9" ht="15">
      <c r="A11" s="122" t="s">
        <v>11</v>
      </c>
      <c r="B11" s="123">
        <v>3.9613648345184771E-2</v>
      </c>
      <c r="C11" s="123">
        <v>3.7877504939316964E-2</v>
      </c>
      <c r="D11" s="123">
        <v>3.3500336853691692E-2</v>
      </c>
      <c r="E11" s="123">
        <v>1.9868399523902625E-2</v>
      </c>
      <c r="F11" s="123">
        <v>7.0930572012432691E-2</v>
      </c>
      <c r="G11" s="123">
        <v>3.5811511537464424E-2</v>
      </c>
      <c r="H11" s="124">
        <v>-0.20875521143537812</v>
      </c>
    </row>
    <row r="12" spans="1:9" ht="15">
      <c r="A12" s="122" t="s">
        <v>12</v>
      </c>
      <c r="B12" s="123">
        <v>1.0217609798893745E-2</v>
      </c>
      <c r="C12" s="123">
        <v>1.1890840857173846E-2</v>
      </c>
      <c r="D12" s="123">
        <v>7.666352973580981E-4</v>
      </c>
      <c r="E12" s="123">
        <v>2.4158996395024612E-2</v>
      </c>
      <c r="F12" s="123">
        <v>9.1592037008827232E-2</v>
      </c>
      <c r="G12" s="123">
        <v>1.0907042958605784E-2</v>
      </c>
      <c r="H12" s="124">
        <v>-0.10952201731275879</v>
      </c>
      <c r="I12" s="41"/>
    </row>
    <row r="13" spans="1:9" ht="15">
      <c r="A13" s="122" t="s">
        <v>13</v>
      </c>
      <c r="B13" s="123">
        <v>0.1269277174509158</v>
      </c>
      <c r="C13" s="123">
        <v>8.5341682511741235E-2</v>
      </c>
      <c r="D13" s="123">
        <v>8.1857047183053311E-2</v>
      </c>
      <c r="E13" s="123">
        <v>4.5240099025106506E-2</v>
      </c>
      <c r="F13" s="123">
        <v>8.8938017348385134E-2</v>
      </c>
      <c r="G13" s="123">
        <v>4.1975140515512432E-2</v>
      </c>
      <c r="H13" s="124">
        <v>0.13567202028740488</v>
      </c>
      <c r="I13" s="34"/>
    </row>
    <row r="14" spans="1:9" ht="15">
      <c r="A14" s="125" t="s">
        <v>87</v>
      </c>
      <c r="B14" s="126">
        <v>0.37964062964062961</v>
      </c>
      <c r="C14" s="126">
        <v>0.28878074077028959</v>
      </c>
      <c r="D14" s="126">
        <v>0.25190827538616678</v>
      </c>
      <c r="E14" s="126">
        <v>0.23295508068665183</v>
      </c>
      <c r="F14" s="126">
        <v>0.40295428522762755</v>
      </c>
      <c r="G14" s="126">
        <v>0.14989035911658832</v>
      </c>
      <c r="H14" s="127">
        <v>-0.15582783537543188</v>
      </c>
    </row>
    <row r="15" spans="1:9">
      <c r="A15" s="33"/>
    </row>
    <row r="16" spans="1:9">
      <c r="A16" s="33"/>
    </row>
    <row r="17" spans="1:1">
      <c r="A17" s="33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N3" sqref="N3"/>
    </sheetView>
  </sheetViews>
  <sheetFormatPr defaultRowHeight="14.25"/>
  <sheetData>
    <row r="1" spans="1:1" ht="15.75">
      <c r="A1" s="149" t="s">
        <v>88</v>
      </c>
    </row>
    <row r="2" spans="1:1">
      <c r="A2" s="60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C1" workbookViewId="0">
      <selection activeCell="D33" sqref="D33"/>
    </sheetView>
  </sheetViews>
  <sheetFormatPr defaultRowHeight="14.25"/>
  <cols>
    <col min="1" max="1" width="13.75" customWidth="1"/>
    <col min="2" max="2" width="48" bestFit="1" customWidth="1"/>
    <col min="3" max="3" width="40.5" customWidth="1"/>
    <col min="4" max="4" width="44.125" bestFit="1" customWidth="1"/>
    <col min="5" max="5" width="20.5" bestFit="1" customWidth="1"/>
    <col min="6" max="6" width="41.375" bestFit="1" customWidth="1"/>
    <col min="8" max="9" width="10" bestFit="1" customWidth="1"/>
  </cols>
  <sheetData>
    <row r="1" spans="1:9" ht="15">
      <c r="A1" s="59" t="s">
        <v>90</v>
      </c>
      <c r="B1" s="59" t="s">
        <v>93</v>
      </c>
      <c r="C1" s="59" t="s">
        <v>95</v>
      </c>
      <c r="D1" s="59" t="s">
        <v>94</v>
      </c>
      <c r="E1" s="59" t="s">
        <v>92</v>
      </c>
      <c r="F1" s="59" t="s">
        <v>91</v>
      </c>
      <c r="H1" s="48"/>
    </row>
    <row r="2" spans="1:9" ht="15">
      <c r="A2" s="86">
        <v>2010</v>
      </c>
      <c r="B2" s="128">
        <v>20.041010999999997</v>
      </c>
      <c r="C2" s="128">
        <v>-16.465565999999999</v>
      </c>
      <c r="D2" s="128">
        <v>3.5754449999999998</v>
      </c>
      <c r="E2" s="128">
        <v>-8.3369990000000005</v>
      </c>
      <c r="F2" s="129">
        <v>-28.37801</v>
      </c>
      <c r="G2" s="24"/>
      <c r="H2" s="35"/>
      <c r="I2" s="35"/>
    </row>
    <row r="3" spans="1:9" ht="15">
      <c r="A3" s="86">
        <v>2011</v>
      </c>
      <c r="B3" s="128">
        <v>5.8846809999999996</v>
      </c>
      <c r="C3" s="128">
        <v>-11.529952000000002</v>
      </c>
      <c r="D3" s="128">
        <v>-5.6452710000000019</v>
      </c>
      <c r="E3" s="128">
        <v>-10.179616000000001</v>
      </c>
      <c r="F3" s="129">
        <v>-16.064297</v>
      </c>
      <c r="G3" s="24"/>
      <c r="H3" s="35"/>
      <c r="I3" s="35"/>
    </row>
    <row r="4" spans="1:9" ht="15">
      <c r="A4" s="86">
        <v>2012</v>
      </c>
      <c r="B4" s="128">
        <v>2.3505279999999997</v>
      </c>
      <c r="C4" s="128">
        <v>-7.0644919999999995</v>
      </c>
      <c r="D4" s="128">
        <v>-4.7139639999999998</v>
      </c>
      <c r="E4" s="128">
        <v>-4.5342340000000005</v>
      </c>
      <c r="F4" s="129">
        <v>-6.8847619999999994</v>
      </c>
      <c r="G4" s="24"/>
      <c r="H4" s="35"/>
      <c r="I4" s="35"/>
    </row>
    <row r="5" spans="1:9" ht="15">
      <c r="A5" s="86">
        <v>2013</v>
      </c>
      <c r="B5" s="128">
        <v>12.381263000000001</v>
      </c>
      <c r="C5" s="128">
        <v>-16.779967999999997</v>
      </c>
      <c r="D5" s="128">
        <v>-4.3987049999999961</v>
      </c>
      <c r="E5" s="128">
        <v>-8.7557459999999967</v>
      </c>
      <c r="F5" s="129">
        <v>-21.137008999999999</v>
      </c>
      <c r="G5" s="24"/>
      <c r="H5" s="35"/>
      <c r="I5" s="35"/>
    </row>
    <row r="6" spans="1:9" ht="15">
      <c r="A6" s="86">
        <v>2014</v>
      </c>
      <c r="B6" s="128">
        <v>9.9667469999999998</v>
      </c>
      <c r="C6" s="128">
        <v>-19.199210999999998</v>
      </c>
      <c r="D6" s="128">
        <v>-9.2324640000000002</v>
      </c>
      <c r="E6" s="128">
        <v>-16.628001000000001</v>
      </c>
      <c r="F6" s="129">
        <v>-26.594747999999999</v>
      </c>
      <c r="G6" s="24"/>
      <c r="H6" s="35"/>
      <c r="I6" s="35"/>
    </row>
    <row r="7" spans="1:9" ht="15">
      <c r="A7" s="86">
        <v>2015</v>
      </c>
      <c r="B7" s="128">
        <v>8.7558410000000002</v>
      </c>
      <c r="C7" s="128">
        <v>-16.350082</v>
      </c>
      <c r="D7" s="128">
        <v>-7.5942410000000002</v>
      </c>
      <c r="E7" s="128">
        <v>-14.923821</v>
      </c>
      <c r="F7" s="129">
        <v>-23.679662</v>
      </c>
      <c r="G7" s="24"/>
      <c r="H7" s="35"/>
      <c r="I7" s="35"/>
    </row>
    <row r="8" spans="1:9" ht="15">
      <c r="A8" s="86">
        <v>2016</v>
      </c>
      <c r="B8" s="128">
        <v>17.802268999999999</v>
      </c>
      <c r="C8" s="128">
        <v>-18.899270000000001</v>
      </c>
      <c r="D8" s="128">
        <v>-1.0970010000000001</v>
      </c>
      <c r="E8" s="128">
        <v>-9.6259300000000003</v>
      </c>
      <c r="F8" s="129">
        <v>-27.428198999999999</v>
      </c>
      <c r="G8" s="24"/>
      <c r="H8" s="35"/>
      <c r="I8" s="35"/>
    </row>
    <row r="9" spans="1:9" ht="15">
      <c r="A9" s="86">
        <v>2017</v>
      </c>
      <c r="B9" s="128">
        <v>17.055848000000001</v>
      </c>
      <c r="C9" s="128">
        <v>-18.8245</v>
      </c>
      <c r="D9" s="128">
        <v>-1.7686519999999981</v>
      </c>
      <c r="E9" s="128">
        <v>-9.8488449999999972</v>
      </c>
      <c r="F9" s="129">
        <v>-26.904692999999998</v>
      </c>
      <c r="G9" s="24"/>
      <c r="H9" s="35"/>
      <c r="I9" s="35"/>
    </row>
    <row r="10" spans="1:9" ht="15">
      <c r="A10" s="86">
        <v>2018</v>
      </c>
      <c r="B10" s="128">
        <v>17.7</v>
      </c>
      <c r="C10" s="128">
        <v>-14.276</v>
      </c>
      <c r="D10" s="128">
        <v>3.4239999999999995</v>
      </c>
      <c r="E10" s="128">
        <v>-1.8509999999999991</v>
      </c>
      <c r="F10" s="129">
        <v>-19.550999999999998</v>
      </c>
      <c r="G10" s="24"/>
      <c r="H10" s="35"/>
      <c r="I10" s="35"/>
    </row>
    <row r="11" spans="1:9" ht="15">
      <c r="A11" s="86">
        <v>2019</v>
      </c>
      <c r="B11" s="130">
        <v>22.8</v>
      </c>
      <c r="C11" s="130">
        <v>-18.8</v>
      </c>
      <c r="D11" s="130">
        <f>B11+C11</f>
        <v>4</v>
      </c>
      <c r="E11" s="130">
        <v>-2.6</v>
      </c>
      <c r="F11" s="131">
        <v>-25.4</v>
      </c>
      <c r="G11" s="24"/>
      <c r="H11" s="35"/>
      <c r="I11" s="35"/>
    </row>
    <row r="15" spans="1:9">
      <c r="D15" s="24"/>
    </row>
    <row r="17" spans="6:6">
      <c r="F17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22" sqref="B22"/>
    </sheetView>
  </sheetViews>
  <sheetFormatPr defaultRowHeight="14.25"/>
  <cols>
    <col min="2" max="2" width="57.625" bestFit="1" customWidth="1"/>
    <col min="3" max="3" width="35.875" bestFit="1" customWidth="1"/>
    <col min="4" max="4" width="26" bestFit="1" customWidth="1"/>
  </cols>
  <sheetData>
    <row r="1" spans="1:6" ht="15">
      <c r="A1" s="59" t="s">
        <v>22</v>
      </c>
      <c r="B1" s="59" t="s">
        <v>99</v>
      </c>
      <c r="C1" s="59" t="s">
        <v>98</v>
      </c>
      <c r="D1" s="59" t="s">
        <v>97</v>
      </c>
      <c r="F1" s="49"/>
    </row>
    <row r="2" spans="1:6" ht="15">
      <c r="A2" s="86">
        <v>2010</v>
      </c>
      <c r="B2" s="128">
        <v>107.87833999999999</v>
      </c>
      <c r="C2" s="128">
        <v>167.91972799999999</v>
      </c>
      <c r="D2" s="129">
        <v>60.041387999999998</v>
      </c>
    </row>
    <row r="3" spans="1:6" ht="15">
      <c r="A3" s="86">
        <v>2011</v>
      </c>
      <c r="B3" s="128">
        <v>106.98149400000001</v>
      </c>
      <c r="C3" s="128">
        <v>171.31769200000002</v>
      </c>
      <c r="D3" s="129">
        <v>64.33619800000001</v>
      </c>
    </row>
    <row r="4" spans="1:6" ht="15">
      <c r="A4" s="86">
        <v>2012</v>
      </c>
      <c r="B4" s="128">
        <v>100.46808999999999</v>
      </c>
      <c r="C4" s="128">
        <v>170.74170799999999</v>
      </c>
      <c r="D4" s="129">
        <v>70.273617999999999</v>
      </c>
    </row>
    <row r="5" spans="1:6" ht="15">
      <c r="A5" s="86">
        <v>2013</v>
      </c>
      <c r="B5" s="128">
        <v>99.987782999999993</v>
      </c>
      <c r="C5" s="128">
        <v>184.09257599999998</v>
      </c>
      <c r="D5" s="129">
        <v>84.104792999999987</v>
      </c>
    </row>
    <row r="6" spans="1:6" ht="15">
      <c r="A6" s="86">
        <v>2014</v>
      </c>
      <c r="B6" s="128">
        <v>94.176047000000011</v>
      </c>
      <c r="C6" s="128">
        <v>197.267156</v>
      </c>
      <c r="D6" s="129">
        <v>103.09110899999999</v>
      </c>
    </row>
    <row r="7" spans="1:6" ht="15">
      <c r="A7" s="86">
        <v>2015</v>
      </c>
      <c r="B7" s="128">
        <v>85.91713399999999</v>
      </c>
      <c r="C7" s="128">
        <v>208.07714100000004</v>
      </c>
      <c r="D7" s="129">
        <v>122.16000700000005</v>
      </c>
    </row>
    <row r="8" spans="1:6" ht="15">
      <c r="A8" s="86">
        <v>2016</v>
      </c>
      <c r="B8" s="128">
        <v>87.126961000000009</v>
      </c>
      <c r="C8" s="128">
        <v>221.27643</v>
      </c>
      <c r="D8" s="129">
        <v>134.14946900000001</v>
      </c>
    </row>
    <row r="9" spans="1:6" ht="15">
      <c r="A9" s="86">
        <v>2017</v>
      </c>
      <c r="B9" s="128">
        <v>88.640747999999988</v>
      </c>
      <c r="C9" s="128">
        <v>253.283207</v>
      </c>
      <c r="D9" s="129">
        <v>164.64245900000003</v>
      </c>
    </row>
    <row r="10" spans="1:6" ht="15">
      <c r="A10" s="86">
        <v>2018</v>
      </c>
      <c r="B10" s="128">
        <v>93.8</v>
      </c>
      <c r="C10" s="128">
        <v>249.1</v>
      </c>
      <c r="D10" s="129">
        <v>155.30000000000001</v>
      </c>
    </row>
    <row r="11" spans="1:6" ht="15">
      <c r="A11" s="86">
        <v>2019</v>
      </c>
      <c r="B11" s="130">
        <v>103.4</v>
      </c>
      <c r="C11" s="130">
        <v>272.8</v>
      </c>
      <c r="D11" s="131">
        <v>169.3</v>
      </c>
      <c r="F11" s="24"/>
    </row>
    <row r="12" spans="1:6">
      <c r="A12" s="51"/>
      <c r="B12" s="50"/>
      <c r="C12" s="50"/>
      <c r="D12" s="50"/>
      <c r="E12" s="50"/>
    </row>
    <row r="13" spans="1:6">
      <c r="A13" s="51"/>
      <c r="B13" s="52"/>
      <c r="C13" s="52"/>
      <c r="D13" s="52"/>
    </row>
  </sheetData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N9" sqref="N9"/>
    </sheetView>
  </sheetViews>
  <sheetFormatPr defaultRowHeight="14.25"/>
  <sheetData>
    <row r="1" spans="1:1" ht="15.75">
      <c r="A1" s="146" t="s">
        <v>96</v>
      </c>
    </row>
    <row r="2" spans="1:1">
      <c r="A2" s="147" t="s">
        <v>21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F4" sqref="F4"/>
    </sheetView>
  </sheetViews>
  <sheetFormatPr defaultRowHeight="14.25"/>
  <sheetData>
    <row r="1" spans="1:1" ht="15.75">
      <c r="A1" s="149" t="s">
        <v>100</v>
      </c>
    </row>
    <row r="2" spans="1:1">
      <c r="A2" s="60" t="s">
        <v>101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" sqref="C1"/>
    </sheetView>
  </sheetViews>
  <sheetFormatPr defaultRowHeight="14.25"/>
  <cols>
    <col min="1" max="1" width="32" bestFit="1" customWidth="1"/>
    <col min="2" max="2" width="23.375" customWidth="1"/>
    <col min="3" max="3" width="10.875" bestFit="1" customWidth="1"/>
  </cols>
  <sheetData>
    <row r="1" spans="1:3" ht="15">
      <c r="A1" s="93" t="s">
        <v>102</v>
      </c>
      <c r="B1" s="59" t="s">
        <v>103</v>
      </c>
      <c r="C1" s="94" t="s">
        <v>19</v>
      </c>
    </row>
    <row r="2" spans="1:3" ht="15">
      <c r="A2" s="132">
        <v>5</v>
      </c>
      <c r="B2" s="133">
        <v>22.99672918933323</v>
      </c>
      <c r="C2" s="134">
        <v>2425870</v>
      </c>
    </row>
    <row r="3" spans="1:3" ht="15">
      <c r="A3" s="132">
        <v>19</v>
      </c>
      <c r="B3" s="133">
        <v>40.605707153664774</v>
      </c>
      <c r="C3" s="134">
        <v>4283399</v>
      </c>
    </row>
    <row r="4" spans="1:3" ht="15">
      <c r="A4" s="132">
        <v>54</v>
      </c>
      <c r="B4" s="133">
        <v>60.024423721420931</v>
      </c>
      <c r="C4" s="134">
        <v>6331833</v>
      </c>
    </row>
    <row r="5" spans="1:3" ht="15">
      <c r="A5" s="132">
        <v>216</v>
      </c>
      <c r="B5" s="133">
        <v>89.409647256203826</v>
      </c>
      <c r="C5" s="134">
        <v>9431610</v>
      </c>
    </row>
    <row r="6" spans="1:3" ht="15">
      <c r="A6" s="135">
        <v>2331</v>
      </c>
      <c r="B6" s="136">
        <v>100</v>
      </c>
      <c r="C6" s="137">
        <v>10548761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O11" sqref="O11"/>
    </sheetView>
  </sheetViews>
  <sheetFormatPr defaultRowHeight="14.25"/>
  <cols>
    <col min="1" max="16384" width="9" style="60"/>
  </cols>
  <sheetData>
    <row r="1" spans="1:1" ht="15.75">
      <c r="A1" s="146" t="s">
        <v>27</v>
      </c>
    </row>
    <row r="2" spans="1:1">
      <c r="A2" s="147" t="s">
        <v>21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="120" zoomScaleNormal="120" workbookViewId="0">
      <selection activeCell="M33" sqref="M33"/>
    </sheetView>
  </sheetViews>
  <sheetFormatPr defaultRowHeight="14.25"/>
  <sheetData>
    <row r="1" spans="1:1" ht="15.75">
      <c r="A1" s="151" t="s">
        <v>104</v>
      </c>
    </row>
    <row r="2" spans="1:1">
      <c r="A2" s="60" t="s">
        <v>105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11" sqref="A11"/>
    </sheetView>
  </sheetViews>
  <sheetFormatPr defaultRowHeight="14.25"/>
  <cols>
    <col min="1" max="1" width="50.25" bestFit="1" customWidth="1"/>
    <col min="7" max="7" width="9.875" bestFit="1" customWidth="1"/>
  </cols>
  <sheetData>
    <row r="1" spans="1:7" ht="15">
      <c r="A1" s="93" t="s">
        <v>106</v>
      </c>
      <c r="B1" s="59" t="s">
        <v>4</v>
      </c>
      <c r="C1" s="59" t="s">
        <v>5</v>
      </c>
      <c r="D1" s="59" t="s">
        <v>6</v>
      </c>
      <c r="E1" s="59" t="s">
        <v>8</v>
      </c>
      <c r="F1" s="59" t="s">
        <v>7</v>
      </c>
      <c r="G1" s="94" t="s">
        <v>9</v>
      </c>
    </row>
    <row r="2" spans="1:7" ht="15">
      <c r="A2" s="122" t="s">
        <v>108</v>
      </c>
      <c r="B2" s="138">
        <v>2003656</v>
      </c>
      <c r="C2" s="138">
        <v>5191989</v>
      </c>
      <c r="D2" s="138">
        <v>5575646.8399999999</v>
      </c>
      <c r="E2" s="138">
        <v>5794548</v>
      </c>
      <c r="F2" s="138">
        <v>7620515</v>
      </c>
      <c r="G2" s="139">
        <v>8890062</v>
      </c>
    </row>
    <row r="3" spans="1:7" ht="15">
      <c r="A3" s="125" t="s">
        <v>107</v>
      </c>
      <c r="B3" s="140">
        <v>2091981</v>
      </c>
      <c r="C3" s="140">
        <v>688272</v>
      </c>
      <c r="D3" s="140">
        <v>2522521</v>
      </c>
      <c r="E3" s="140">
        <v>8310435</v>
      </c>
      <c r="F3" s="140">
        <v>9244919</v>
      </c>
      <c r="G3" s="141">
        <v>1658699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J14" sqref="J14"/>
    </sheetView>
  </sheetViews>
  <sheetFormatPr defaultRowHeight="14.25"/>
  <sheetData>
    <row r="1" spans="1:1" ht="15.75">
      <c r="A1" s="151" t="s">
        <v>109</v>
      </c>
    </row>
    <row r="2" spans="1:1">
      <c r="A2" s="60" t="s">
        <v>21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17" sqref="A17"/>
    </sheetView>
  </sheetViews>
  <sheetFormatPr defaultRowHeight="14.25"/>
  <cols>
    <col min="1" max="1" width="47" bestFit="1" customWidth="1"/>
    <col min="3" max="3" width="21.5" customWidth="1"/>
    <col min="4" max="4" width="10.875" bestFit="1" customWidth="1"/>
  </cols>
  <sheetData>
    <row r="1" spans="1:4" ht="15">
      <c r="A1" s="93" t="s">
        <v>116</v>
      </c>
      <c r="B1" s="59" t="s">
        <v>115</v>
      </c>
      <c r="C1" s="94" t="s">
        <v>117</v>
      </c>
      <c r="D1" s="30"/>
    </row>
    <row r="2" spans="1:4" ht="15">
      <c r="A2" s="122" t="s">
        <v>110</v>
      </c>
      <c r="B2" s="133">
        <v>53.19714798733235</v>
      </c>
      <c r="C2" s="142">
        <v>5611640</v>
      </c>
      <c r="D2" s="31"/>
    </row>
    <row r="3" spans="1:4" ht="15">
      <c r="A3" s="122" t="s">
        <v>111</v>
      </c>
      <c r="B3" s="133">
        <v>15.325979989498292</v>
      </c>
      <c r="C3" s="142">
        <v>1616701</v>
      </c>
      <c r="D3" s="31"/>
    </row>
    <row r="4" spans="1:4" ht="15">
      <c r="A4" s="122" t="s">
        <v>112</v>
      </c>
      <c r="B4" s="133">
        <v>12.185468985409756</v>
      </c>
      <c r="C4" s="142">
        <v>1285416</v>
      </c>
      <c r="D4" s="31"/>
    </row>
    <row r="5" spans="1:4" ht="15">
      <c r="A5" s="122" t="s">
        <v>113</v>
      </c>
      <c r="B5" s="133">
        <v>7.4871636583670824</v>
      </c>
      <c r="C5" s="142">
        <v>789803</v>
      </c>
      <c r="D5" s="31"/>
    </row>
    <row r="6" spans="1:4" ht="15">
      <c r="A6" s="125" t="s">
        <v>114</v>
      </c>
      <c r="B6" s="136">
        <v>4.8746577915643368</v>
      </c>
      <c r="C6" s="143">
        <v>514216</v>
      </c>
      <c r="D6" s="31"/>
    </row>
    <row r="7" spans="1:4" ht="15">
      <c r="A7" s="29"/>
      <c r="B7" s="10"/>
      <c r="C7" s="30"/>
      <c r="D7" s="31"/>
    </row>
    <row r="8" spans="1:4" ht="15">
      <c r="A8" s="29"/>
      <c r="B8" s="10"/>
      <c r="C8" s="30"/>
      <c r="D8" s="31"/>
    </row>
    <row r="9" spans="1:4" ht="15">
      <c r="A9" s="29"/>
      <c r="B9" s="10"/>
      <c r="C9" s="30"/>
      <c r="D9" s="31"/>
    </row>
    <row r="10" spans="1:4" ht="15">
      <c r="A10" s="29"/>
      <c r="B10" s="10"/>
      <c r="C10" s="30"/>
      <c r="D10" s="31"/>
    </row>
    <row r="11" spans="1:4" ht="15">
      <c r="A11" s="32"/>
      <c r="B11" s="10"/>
      <c r="C11" s="30"/>
      <c r="D11" s="31"/>
    </row>
    <row r="12" spans="1:4" ht="15">
      <c r="A12" s="29"/>
      <c r="B12" s="10"/>
      <c r="C12" s="30"/>
      <c r="D12" s="31"/>
    </row>
    <row r="13" spans="1:4" ht="15">
      <c r="A13" s="29"/>
      <c r="B13" s="10"/>
      <c r="C13" s="30"/>
      <c r="D13" s="31"/>
    </row>
    <row r="14" spans="1:4" ht="15">
      <c r="A14" s="29"/>
      <c r="B14" s="10"/>
      <c r="C14" s="30"/>
      <c r="D14" s="31"/>
    </row>
    <row r="15" spans="1:4" ht="15">
      <c r="A15" s="29"/>
      <c r="B15" s="10"/>
      <c r="C15" s="30"/>
      <c r="D15" s="31"/>
    </row>
    <row r="16" spans="1:4" ht="15">
      <c r="A16" s="29"/>
      <c r="B16" s="10"/>
      <c r="C16" s="30"/>
      <c r="D16" s="31"/>
    </row>
    <row r="17" spans="1:4" ht="15">
      <c r="A17" s="29"/>
      <c r="B17" s="10"/>
      <c r="C17" s="30"/>
      <c r="D17" s="31"/>
    </row>
    <row r="18" spans="1:4" ht="15">
      <c r="A18" s="29"/>
      <c r="B18" s="10"/>
      <c r="C18" s="30"/>
      <c r="D18" s="31"/>
    </row>
    <row r="19" spans="1:4" ht="15">
      <c r="A19" s="29"/>
      <c r="B19" s="10"/>
      <c r="C19" s="30"/>
      <c r="D19" s="31"/>
    </row>
    <row r="20" spans="1:4" ht="15">
      <c r="A20" s="29"/>
      <c r="B20" s="10"/>
      <c r="C20" s="30"/>
      <c r="D20" s="31"/>
    </row>
    <row r="21" spans="1:4" ht="15">
      <c r="A21" s="29"/>
      <c r="B21" s="10"/>
      <c r="C21" s="30"/>
      <c r="D21" s="3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C18" sqref="C18"/>
    </sheetView>
  </sheetViews>
  <sheetFormatPr defaultRowHeight="14.25"/>
  <sheetData>
    <row r="1" spans="1:1" ht="15">
      <c r="A1" s="152" t="s">
        <v>118</v>
      </c>
    </row>
    <row r="2" spans="1:1">
      <c r="A2" s="60" t="s">
        <v>115</v>
      </c>
    </row>
  </sheetData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20" sqref="C20"/>
    </sheetView>
  </sheetViews>
  <sheetFormatPr defaultRowHeight="14.25"/>
  <cols>
    <col min="1" max="1" width="38.375" bestFit="1" customWidth="1"/>
    <col min="7" max="7" width="10.875" bestFit="1" customWidth="1"/>
  </cols>
  <sheetData>
    <row r="1" spans="1:7" ht="15">
      <c r="A1" s="93" t="s">
        <v>22</v>
      </c>
      <c r="B1" s="59" t="s">
        <v>4</v>
      </c>
      <c r="C1" s="59" t="s">
        <v>5</v>
      </c>
      <c r="D1" s="59" t="s">
        <v>6</v>
      </c>
      <c r="E1" s="59" t="s">
        <v>8</v>
      </c>
      <c r="F1" s="59" t="s">
        <v>7</v>
      </c>
      <c r="G1" s="94" t="s">
        <v>9</v>
      </c>
    </row>
    <row r="2" spans="1:7" ht="15">
      <c r="A2" s="122" t="s">
        <v>119</v>
      </c>
      <c r="B2" s="71">
        <v>2347.7420000000002</v>
      </c>
      <c r="C2" s="71">
        <v>2696.7060000000001</v>
      </c>
      <c r="D2" s="71">
        <v>2698.547</v>
      </c>
      <c r="E2" s="71">
        <v>3515.7629999999999</v>
      </c>
      <c r="F2" s="71">
        <v>4751.049</v>
      </c>
      <c r="G2" s="134">
        <f>6143128/1000</f>
        <v>6143.1279999999997</v>
      </c>
    </row>
    <row r="3" spans="1:7" ht="15">
      <c r="A3" s="122" t="s">
        <v>144</v>
      </c>
      <c r="B3" s="71">
        <v>1747.895</v>
      </c>
      <c r="C3" s="71">
        <v>3183.5550000000003</v>
      </c>
      <c r="D3" s="71">
        <v>5399.6208399999996</v>
      </c>
      <c r="E3" s="71">
        <v>10589.220000000001</v>
      </c>
      <c r="F3" s="71">
        <v>12114.385000000002</v>
      </c>
      <c r="G3" s="134">
        <f>(G4-G2)</f>
        <v>4405.6330000000007</v>
      </c>
    </row>
    <row r="4" spans="1:7" ht="15">
      <c r="A4" s="125" t="s">
        <v>120</v>
      </c>
      <c r="B4" s="144">
        <v>4095.6370000000002</v>
      </c>
      <c r="C4" s="144">
        <v>5880.2610000000004</v>
      </c>
      <c r="D4" s="144">
        <v>8098.1678400000001</v>
      </c>
      <c r="E4" s="144">
        <v>14104.983</v>
      </c>
      <c r="F4" s="144">
        <v>16865.434000000001</v>
      </c>
      <c r="G4" s="143">
        <f>10548761/1000</f>
        <v>10548.761</v>
      </c>
    </row>
  </sheetData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zoomScale="120" zoomScaleNormal="120" workbookViewId="0">
      <selection activeCell="N9" sqref="N9"/>
    </sheetView>
  </sheetViews>
  <sheetFormatPr defaultRowHeight="14.25"/>
  <sheetData>
    <row r="1" spans="1:1" ht="15">
      <c r="A1" s="152" t="s">
        <v>121</v>
      </c>
    </row>
    <row r="2" spans="1:1">
      <c r="A2" s="60" t="s">
        <v>21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N5" sqref="N5"/>
    </sheetView>
  </sheetViews>
  <sheetFormatPr defaultColWidth="8.875" defaultRowHeight="14.25"/>
  <cols>
    <col min="1" max="1" width="9.625" style="188" customWidth="1"/>
    <col min="2" max="2" width="37.5" style="188" customWidth="1"/>
    <col min="3" max="3" width="9.625" style="188" customWidth="1"/>
    <col min="4" max="4" width="11.625" style="188" customWidth="1"/>
    <col min="5" max="5" width="9.625" style="188" customWidth="1"/>
    <col min="6" max="6" width="12.875" style="188" customWidth="1"/>
    <col min="7" max="7" width="9.25" style="188" bestFit="1" customWidth="1"/>
    <col min="8" max="16384" width="8.875" style="188"/>
  </cols>
  <sheetData>
    <row r="1" spans="1:7" ht="15.75">
      <c r="A1" s="190" t="s">
        <v>122</v>
      </c>
      <c r="B1" s="190"/>
      <c r="C1" s="190"/>
      <c r="D1" s="190"/>
      <c r="E1" s="190"/>
      <c r="F1" s="190"/>
      <c r="G1" s="190"/>
    </row>
    <row r="2" spans="1:7" ht="65.45" customHeight="1" thickBot="1">
      <c r="A2" s="191" t="s">
        <v>21</v>
      </c>
      <c r="B2" s="192"/>
      <c r="C2" s="153" t="s">
        <v>123</v>
      </c>
      <c r="D2" s="153" t="s">
        <v>80</v>
      </c>
      <c r="E2" s="154" t="s">
        <v>42</v>
      </c>
      <c r="F2" s="155" t="s">
        <v>124</v>
      </c>
      <c r="G2" s="153" t="s">
        <v>125</v>
      </c>
    </row>
    <row r="3" spans="1:7" ht="15">
      <c r="A3" s="156" t="s">
        <v>126</v>
      </c>
      <c r="B3" s="157"/>
      <c r="C3" s="158">
        <v>437025.26499999996</v>
      </c>
      <c r="D3" s="158">
        <v>25351.599999999999</v>
      </c>
      <c r="E3" s="158">
        <v>30845.124</v>
      </c>
      <c r="F3" s="158">
        <v>2463.7599999999989</v>
      </c>
      <c r="G3" s="159">
        <v>495688.73800000001</v>
      </c>
    </row>
    <row r="4" spans="1:7">
      <c r="A4" s="160" t="s">
        <v>127</v>
      </c>
      <c r="B4" s="161" t="s">
        <v>128</v>
      </c>
      <c r="C4" s="162">
        <v>249141.639</v>
      </c>
      <c r="D4" s="162">
        <v>11916.202000000001</v>
      </c>
      <c r="E4" s="162">
        <v>9972.4719999999998</v>
      </c>
      <c r="F4" s="162">
        <v>1727.3380000000061</v>
      </c>
      <c r="G4" s="163">
        <v>272759.64299999998</v>
      </c>
    </row>
    <row r="5" spans="1:7" ht="15">
      <c r="A5" s="164" t="s">
        <v>129</v>
      </c>
      <c r="B5" s="165"/>
      <c r="C5" s="166">
        <v>103505.863</v>
      </c>
      <c r="D5" s="166">
        <v>8566.1630000000005</v>
      </c>
      <c r="E5" s="166">
        <v>54.882999999999981</v>
      </c>
      <c r="F5" s="166">
        <v>-1742.1410000000014</v>
      </c>
      <c r="G5" s="167">
        <v>110383.766</v>
      </c>
    </row>
    <row r="6" spans="1:7">
      <c r="A6" s="168" t="s">
        <v>127</v>
      </c>
      <c r="B6" s="169" t="s">
        <v>130</v>
      </c>
      <c r="C6" s="170">
        <v>91497.197</v>
      </c>
      <c r="D6" s="170">
        <v>7272.143</v>
      </c>
      <c r="E6" s="170">
        <v>54.882999999999981</v>
      </c>
      <c r="F6" s="170">
        <v>-1742.1340000000005</v>
      </c>
      <c r="G6" s="171">
        <v>97081.088000000003</v>
      </c>
    </row>
    <row r="7" spans="1:7">
      <c r="A7" s="172"/>
      <c r="B7" s="173" t="s">
        <v>131</v>
      </c>
      <c r="C7" s="174">
        <v>12008.665999999999</v>
      </c>
      <c r="D7" s="174">
        <v>1294.02</v>
      </c>
      <c r="E7" s="174">
        <v>0</v>
      </c>
      <c r="F7" s="174">
        <v>-7.000000000469072E-3</v>
      </c>
      <c r="G7" s="175">
        <v>13302.678</v>
      </c>
    </row>
    <row r="8" spans="1:7" ht="15">
      <c r="A8" s="176" t="s">
        <v>37</v>
      </c>
      <c r="B8" s="165"/>
      <c r="C8" s="166">
        <v>141704.212</v>
      </c>
      <c r="D8" s="166">
        <v>6588.6329999999998</v>
      </c>
      <c r="E8" s="166">
        <v>23810.423000000003</v>
      </c>
      <c r="F8" s="166">
        <v>-996.43699999999967</v>
      </c>
      <c r="G8" s="167">
        <v>171111.83000000002</v>
      </c>
    </row>
    <row r="9" spans="1:7">
      <c r="A9" s="168" t="s">
        <v>127</v>
      </c>
      <c r="B9" s="169" t="s">
        <v>132</v>
      </c>
      <c r="C9" s="170">
        <v>77649.356</v>
      </c>
      <c r="D9" s="170">
        <v>2912.7339999999995</v>
      </c>
      <c r="E9" s="170">
        <v>19254.373</v>
      </c>
      <c r="F9" s="170">
        <v>-246.25100000000396</v>
      </c>
      <c r="G9" s="171">
        <v>99573.210999999996</v>
      </c>
    </row>
    <row r="10" spans="1:7">
      <c r="A10" s="172"/>
      <c r="B10" s="173" t="s">
        <v>40</v>
      </c>
      <c r="C10" s="174">
        <v>64054.856</v>
      </c>
      <c r="D10" s="174">
        <v>3675.8990000000003</v>
      </c>
      <c r="E10" s="174">
        <v>4556.05</v>
      </c>
      <c r="F10" s="174">
        <v>-750.1859999999956</v>
      </c>
      <c r="G10" s="175">
        <v>71538.619000000006</v>
      </c>
    </row>
    <row r="11" spans="1:7" ht="15">
      <c r="A11" s="164" t="s">
        <v>133</v>
      </c>
      <c r="B11" s="165"/>
      <c r="C11" s="166">
        <v>77897.604999999996</v>
      </c>
      <c r="D11" s="166">
        <v>4817.7750000000005</v>
      </c>
      <c r="E11" s="166">
        <v>2966.0189999999998</v>
      </c>
      <c r="F11" s="166">
        <v>2332.2849999999999</v>
      </c>
      <c r="G11" s="167">
        <v>88012.675000000003</v>
      </c>
    </row>
    <row r="12" spans="1:7">
      <c r="A12" s="168" t="s">
        <v>127</v>
      </c>
      <c r="B12" s="177" t="s">
        <v>134</v>
      </c>
      <c r="C12" s="170">
        <v>12380.26</v>
      </c>
      <c r="D12" s="170">
        <v>-4288.2550000000001</v>
      </c>
      <c r="E12" s="170">
        <v>331.01600000000002</v>
      </c>
      <c r="F12" s="170">
        <v>2183.6830000000009</v>
      </c>
      <c r="G12" s="171">
        <v>10606.7</v>
      </c>
    </row>
    <row r="13" spans="1:7">
      <c r="A13" s="169"/>
      <c r="B13" s="177" t="s">
        <v>53</v>
      </c>
      <c r="C13" s="170">
        <v>21212.407999999999</v>
      </c>
      <c r="D13" s="170">
        <v>1231.3679999999999</v>
      </c>
      <c r="E13" s="170">
        <v>1071.607</v>
      </c>
      <c r="F13" s="170">
        <v>124.06400000000151</v>
      </c>
      <c r="G13" s="171">
        <v>23639.444000000003</v>
      </c>
    </row>
    <row r="14" spans="1:7">
      <c r="A14" s="169"/>
      <c r="B14" s="178" t="s">
        <v>52</v>
      </c>
      <c r="C14" s="179">
        <v>24206</v>
      </c>
      <c r="D14" s="179">
        <v>3402</v>
      </c>
      <c r="E14" s="179">
        <v>0</v>
      </c>
      <c r="F14" s="179">
        <v>50</v>
      </c>
      <c r="G14" s="180">
        <v>27658</v>
      </c>
    </row>
    <row r="15" spans="1:7">
      <c r="A15" s="172"/>
      <c r="B15" s="172" t="s">
        <v>51</v>
      </c>
      <c r="C15" s="181">
        <v>20098.937000000002</v>
      </c>
      <c r="D15" s="181">
        <v>4472.6620000000003</v>
      </c>
      <c r="E15" s="181">
        <v>1563.396</v>
      </c>
      <c r="F15" s="181">
        <v>-25.462000000002487</v>
      </c>
      <c r="G15" s="182">
        <v>26108.530999999999</v>
      </c>
    </row>
    <row r="16" spans="1:7" ht="15">
      <c r="A16" s="183" t="s">
        <v>16</v>
      </c>
      <c r="B16" s="183"/>
      <c r="C16" s="166">
        <v>115279.44899999999</v>
      </c>
      <c r="D16" s="166">
        <v>6601.17</v>
      </c>
      <c r="E16" s="166">
        <v>4013.7990000000004</v>
      </c>
      <c r="F16" s="166">
        <v>119.78399999999988</v>
      </c>
      <c r="G16" s="167">
        <v>126014.202</v>
      </c>
    </row>
    <row r="17" spans="1:7" ht="15.75" thickBot="1">
      <c r="A17" s="183" t="s">
        <v>135</v>
      </c>
      <c r="B17" s="183"/>
      <c r="C17" s="166">
        <v>-1361.864</v>
      </c>
      <c r="D17" s="166">
        <v>-1222.1409999999998</v>
      </c>
      <c r="E17" s="166">
        <v>0</v>
      </c>
      <c r="F17" s="166">
        <v>2750.2690000000002</v>
      </c>
      <c r="G17" s="167">
        <v>166.26499999999999</v>
      </c>
    </row>
    <row r="18" spans="1:7" ht="15">
      <c r="A18" s="156" t="s">
        <v>136</v>
      </c>
      <c r="B18" s="156"/>
      <c r="C18" s="158">
        <v>303635.02499999997</v>
      </c>
      <c r="D18" s="158">
        <v>22784.797999999999</v>
      </c>
      <c r="E18" s="158">
        <v>8493</v>
      </c>
      <c r="F18" s="158">
        <v>2383.311999999999</v>
      </c>
      <c r="G18" s="159">
        <v>337294.57699999999</v>
      </c>
    </row>
    <row r="19" spans="1:7">
      <c r="A19" s="168" t="s">
        <v>127</v>
      </c>
      <c r="B19" s="184" t="s">
        <v>137</v>
      </c>
      <c r="C19" s="162">
        <v>93797.024999999994</v>
      </c>
      <c r="D19" s="162">
        <v>8715.2159999999985</v>
      </c>
      <c r="E19" s="162">
        <v>10</v>
      </c>
      <c r="F19" s="162">
        <v>906.8939999999991</v>
      </c>
      <c r="G19" s="163">
        <v>103426.577</v>
      </c>
    </row>
    <row r="20" spans="1:7" ht="15">
      <c r="A20" s="164" t="s">
        <v>18</v>
      </c>
      <c r="B20" s="165"/>
      <c r="C20" s="166">
        <v>145344.89199999999</v>
      </c>
      <c r="D20" s="166">
        <v>18224.249</v>
      </c>
      <c r="E20" s="166">
        <v>2739</v>
      </c>
      <c r="F20" s="166">
        <v>-81.582000000000789</v>
      </c>
      <c r="G20" s="167">
        <v>166228.55900000001</v>
      </c>
    </row>
    <row r="21" spans="1:7">
      <c r="A21" s="168" t="s">
        <v>127</v>
      </c>
      <c r="B21" s="169" t="s">
        <v>130</v>
      </c>
      <c r="C21" s="170">
        <v>136682</v>
      </c>
      <c r="D21" s="170">
        <v>16193.582</v>
      </c>
      <c r="E21" s="170">
        <v>2739</v>
      </c>
      <c r="F21" s="170">
        <v>-798.58199999999999</v>
      </c>
      <c r="G21" s="171">
        <v>154818</v>
      </c>
    </row>
    <row r="22" spans="1:7">
      <c r="A22" s="172"/>
      <c r="B22" s="173" t="s">
        <v>131</v>
      </c>
      <c r="C22" s="174">
        <v>8662.8919999999998</v>
      </c>
      <c r="D22" s="174">
        <v>2030.6669999999999</v>
      </c>
      <c r="E22" s="174">
        <v>0</v>
      </c>
      <c r="F22" s="174">
        <v>716.99999999999932</v>
      </c>
      <c r="G22" s="175">
        <v>11410.558999999999</v>
      </c>
    </row>
    <row r="23" spans="1:7" ht="15">
      <c r="A23" s="176" t="s">
        <v>37</v>
      </c>
      <c r="B23" s="165"/>
      <c r="C23" s="166">
        <v>108950.9</v>
      </c>
      <c r="D23" s="166">
        <v>-388.68599999999992</v>
      </c>
      <c r="E23" s="166">
        <v>5744</v>
      </c>
      <c r="F23" s="166">
        <v>3853.2689999999975</v>
      </c>
      <c r="G23" s="167">
        <v>118157.13099999999</v>
      </c>
    </row>
    <row r="24" spans="1:7">
      <c r="A24" s="168" t="s">
        <v>127</v>
      </c>
      <c r="B24" s="169" t="s">
        <v>29</v>
      </c>
      <c r="C24" s="170">
        <v>73156</v>
      </c>
      <c r="D24" s="170">
        <v>-2124</v>
      </c>
      <c r="E24" s="170">
        <v>5744</v>
      </c>
      <c r="F24" s="170">
        <v>2275</v>
      </c>
      <c r="G24" s="171">
        <v>79050</v>
      </c>
    </row>
    <row r="25" spans="1:7">
      <c r="A25" s="172"/>
      <c r="B25" s="173" t="s">
        <v>40</v>
      </c>
      <c r="C25" s="174">
        <v>35794.9</v>
      </c>
      <c r="D25" s="174">
        <v>1735.3140000000001</v>
      </c>
      <c r="E25" s="174">
        <v>0</v>
      </c>
      <c r="F25" s="174">
        <v>1578.268999999998</v>
      </c>
      <c r="G25" s="175">
        <v>39107.131000000001</v>
      </c>
    </row>
    <row r="26" spans="1:7" ht="15">
      <c r="A26" s="164" t="s">
        <v>59</v>
      </c>
      <c r="B26" s="165"/>
      <c r="C26" s="166">
        <v>49339.233</v>
      </c>
      <c r="D26" s="166">
        <v>4949.2349999999988</v>
      </c>
      <c r="E26" s="166">
        <v>10</v>
      </c>
      <c r="F26" s="166">
        <v>-1388.3749999999982</v>
      </c>
      <c r="G26" s="167">
        <v>52908.887000000002</v>
      </c>
    </row>
    <row r="27" spans="1:7">
      <c r="A27" s="168" t="s">
        <v>127</v>
      </c>
      <c r="B27" s="177" t="s">
        <v>138</v>
      </c>
      <c r="C27" s="170">
        <v>12872.362000000001</v>
      </c>
      <c r="D27" s="170">
        <v>675.24599999999987</v>
      </c>
      <c r="E27" s="170">
        <v>0</v>
      </c>
      <c r="F27" s="170">
        <v>274.64900000000131</v>
      </c>
      <c r="G27" s="171">
        <v>13822.257000000001</v>
      </c>
    </row>
    <row r="28" spans="1:7">
      <c r="A28" s="169"/>
      <c r="B28" s="177" t="s">
        <v>53</v>
      </c>
      <c r="C28" s="170">
        <v>17169.870999999999</v>
      </c>
      <c r="D28" s="170">
        <v>3070.9889999999996</v>
      </c>
      <c r="E28" s="170">
        <v>10</v>
      </c>
      <c r="F28" s="170">
        <v>-1518.0239999999997</v>
      </c>
      <c r="G28" s="171">
        <v>18731.63</v>
      </c>
    </row>
    <row r="29" spans="1:7" ht="15" thickBot="1">
      <c r="A29" s="172"/>
      <c r="B29" s="173" t="s">
        <v>139</v>
      </c>
      <c r="C29" s="179">
        <v>19297</v>
      </c>
      <c r="D29" s="179">
        <v>1203</v>
      </c>
      <c r="E29" s="179">
        <v>0</v>
      </c>
      <c r="F29" s="179">
        <v>-145</v>
      </c>
      <c r="G29" s="180">
        <v>20355</v>
      </c>
    </row>
    <row r="30" spans="1:7" ht="15">
      <c r="A30" s="185" t="s">
        <v>140</v>
      </c>
      <c r="B30" s="185"/>
      <c r="C30" s="158">
        <v>-133390.24</v>
      </c>
      <c r="D30" s="158">
        <v>-2566.8019999999992</v>
      </c>
      <c r="E30" s="158">
        <v>-22352.124</v>
      </c>
      <c r="F30" s="158">
        <v>-80.448000000000093</v>
      </c>
      <c r="G30" s="159">
        <v>-158394.16100000002</v>
      </c>
    </row>
    <row r="31" spans="1:7" ht="15" thickBot="1">
      <c r="A31" s="160" t="s">
        <v>127</v>
      </c>
      <c r="B31" s="161" t="s">
        <v>141</v>
      </c>
      <c r="C31" s="186">
        <v>-155344.614</v>
      </c>
      <c r="D31" s="186">
        <v>-3200.9860000000017</v>
      </c>
      <c r="E31" s="186">
        <v>-9962.4719999999998</v>
      </c>
      <c r="F31" s="186">
        <v>-820.44400000000689</v>
      </c>
      <c r="G31" s="187">
        <v>-169333.06599999999</v>
      </c>
    </row>
    <row r="32" spans="1:7" ht="14.45" customHeight="1">
      <c r="A32" s="193" t="s">
        <v>142</v>
      </c>
      <c r="B32" s="193"/>
      <c r="C32" s="193"/>
      <c r="D32" s="193"/>
      <c r="E32" s="193"/>
      <c r="F32" s="193"/>
      <c r="G32" s="193"/>
    </row>
    <row r="33" spans="1:7">
      <c r="A33" s="194" t="s">
        <v>143</v>
      </c>
      <c r="B33" s="194"/>
      <c r="C33" s="194"/>
      <c r="D33" s="194"/>
      <c r="E33" s="194"/>
      <c r="F33" s="194"/>
      <c r="G33" s="194"/>
    </row>
  </sheetData>
  <mergeCells count="4">
    <mergeCell ref="A1:G1"/>
    <mergeCell ref="A2:B2"/>
    <mergeCell ref="A32:G32"/>
    <mergeCell ref="A33:G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E39" sqref="E39"/>
    </sheetView>
  </sheetViews>
  <sheetFormatPr defaultRowHeight="14.25"/>
  <cols>
    <col min="1" max="1" width="19.375" style="60" bestFit="1" customWidth="1"/>
    <col min="2" max="16384" width="9" style="60"/>
  </cols>
  <sheetData>
    <row r="1" spans="1:11" ht="15">
      <c r="A1" s="59" t="s">
        <v>22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8</v>
      </c>
      <c r="J1" s="59" t="s">
        <v>7</v>
      </c>
      <c r="K1" s="59" t="s">
        <v>9</v>
      </c>
    </row>
    <row r="2" spans="1:11" ht="15">
      <c r="A2" s="59" t="s">
        <v>30</v>
      </c>
      <c r="B2" s="62">
        <v>67892.816999999995</v>
      </c>
      <c r="C2" s="62">
        <v>72176.679999999993</v>
      </c>
      <c r="D2" s="62">
        <v>72564.652000000002</v>
      </c>
      <c r="E2" s="62">
        <v>77745.084000000003</v>
      </c>
      <c r="F2" s="62">
        <v>79010.985000000001</v>
      </c>
      <c r="G2" s="62">
        <v>84695.311000000002</v>
      </c>
      <c r="H2" s="62">
        <v>94632.854000000007</v>
      </c>
      <c r="I2" s="62">
        <v>100260.18</v>
      </c>
      <c r="J2" s="62">
        <v>103505.863</v>
      </c>
      <c r="K2" s="63">
        <v>110384</v>
      </c>
    </row>
    <row r="3" spans="1:11" ht="15">
      <c r="A3" s="59" t="s">
        <v>29</v>
      </c>
      <c r="B3" s="62">
        <v>53209.462</v>
      </c>
      <c r="C3" s="62">
        <v>57608.578000000001</v>
      </c>
      <c r="D3" s="62">
        <v>60232.63</v>
      </c>
      <c r="E3" s="62">
        <v>66993.372000000003</v>
      </c>
      <c r="F3" s="62">
        <v>68709.97</v>
      </c>
      <c r="G3" s="62">
        <v>70572.72</v>
      </c>
      <c r="H3" s="62">
        <v>81911.688999999998</v>
      </c>
      <c r="I3" s="62">
        <v>86136.94</v>
      </c>
      <c r="J3" s="62">
        <v>91497.197</v>
      </c>
      <c r="K3" s="63">
        <v>97081</v>
      </c>
    </row>
    <row r="4" spans="1:11" ht="15">
      <c r="A4" s="69" t="s">
        <v>28</v>
      </c>
      <c r="B4" s="64">
        <v>14683.355</v>
      </c>
      <c r="C4" s="64">
        <v>14568.102000000001</v>
      </c>
      <c r="D4" s="64">
        <v>12332.022000000001</v>
      </c>
      <c r="E4" s="64">
        <v>10751.712</v>
      </c>
      <c r="F4" s="64">
        <v>10301.014999999999</v>
      </c>
      <c r="G4" s="64">
        <v>14122.591</v>
      </c>
      <c r="H4" s="64">
        <v>12721.165000000001</v>
      </c>
      <c r="I4" s="64">
        <v>14123.24</v>
      </c>
      <c r="J4" s="64">
        <v>12008.665999999999</v>
      </c>
      <c r="K4" s="65">
        <v>13303</v>
      </c>
    </row>
    <row r="5" spans="1:11" ht="15">
      <c r="A5" s="3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L9" sqref="L9"/>
    </sheetView>
  </sheetViews>
  <sheetFormatPr defaultRowHeight="14.25"/>
  <cols>
    <col min="1" max="16384" width="9" style="60"/>
  </cols>
  <sheetData>
    <row r="1" spans="1:1" ht="15.75">
      <c r="A1" s="146" t="s">
        <v>31</v>
      </c>
    </row>
    <row r="2" spans="1:1">
      <c r="A2" s="147" t="s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K34" sqref="K34"/>
    </sheetView>
  </sheetViews>
  <sheetFormatPr defaultRowHeight="14.25"/>
  <cols>
    <col min="1" max="1" width="17.375" bestFit="1" customWidth="1"/>
    <col min="2" max="7" width="9.125" bestFit="1" customWidth="1"/>
    <col min="8" max="8" width="9.875" bestFit="1" customWidth="1"/>
    <col min="9" max="11" width="9.125" bestFit="1" customWidth="1"/>
  </cols>
  <sheetData>
    <row r="1" spans="1:12" ht="15">
      <c r="A1" s="59" t="s">
        <v>22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8</v>
      </c>
      <c r="J1" s="59" t="s">
        <v>7</v>
      </c>
      <c r="K1" s="59" t="s">
        <v>9</v>
      </c>
    </row>
    <row r="2" spans="1:12" ht="15">
      <c r="A2" s="59" t="s">
        <v>32</v>
      </c>
      <c r="B2" s="70">
        <v>2418.192</v>
      </c>
      <c r="C2" s="70">
        <v>4133.2939999999999</v>
      </c>
      <c r="D2" s="70">
        <v>98.061999999999898</v>
      </c>
      <c r="E2" s="70">
        <v>1557.5320000000002</v>
      </c>
      <c r="F2" s="70">
        <v>1414.1639999999998</v>
      </c>
      <c r="G2" s="70">
        <v>980.28799999999956</v>
      </c>
      <c r="H2" s="70">
        <v>10083.695</v>
      </c>
      <c r="I2" s="70">
        <v>322.44799999999987</v>
      </c>
      <c r="J2" s="70">
        <v>1956.9780000000001</v>
      </c>
      <c r="K2" s="70">
        <v>1624</v>
      </c>
    </row>
    <row r="3" spans="1:12" ht="15">
      <c r="A3" s="59" t="s">
        <v>33</v>
      </c>
      <c r="B3" s="71">
        <v>2611</v>
      </c>
      <c r="C3" s="71">
        <v>2827</v>
      </c>
      <c r="D3" s="71">
        <v>2911</v>
      </c>
      <c r="E3" s="71">
        <v>2706</v>
      </c>
      <c r="F3" s="71">
        <v>3082</v>
      </c>
      <c r="G3" s="71">
        <v>4468</v>
      </c>
      <c r="H3" s="71">
        <v>4419</v>
      </c>
      <c r="I3" s="71">
        <v>3317</v>
      </c>
      <c r="J3" s="71">
        <v>4467</v>
      </c>
      <c r="K3" s="72">
        <v>3839</v>
      </c>
    </row>
    <row r="5" spans="1:1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s="16" customFormat="1" ht="15"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16" customFormat="1">
      <c r="B7" s="54"/>
      <c r="C7" s="55"/>
      <c r="D7" s="55"/>
      <c r="E7" s="55"/>
      <c r="F7" s="55"/>
      <c r="G7" s="55"/>
      <c r="H7" s="55"/>
      <c r="I7" s="55"/>
      <c r="J7" s="56"/>
      <c r="K7" s="55"/>
      <c r="L7" s="55"/>
    </row>
    <row r="8" spans="1:12" s="16" customFormat="1" ht="15">
      <c r="B8" s="54"/>
      <c r="C8" s="55"/>
      <c r="D8" s="55"/>
      <c r="E8" s="55"/>
      <c r="F8" s="55"/>
      <c r="G8" s="55"/>
      <c r="H8" s="55"/>
      <c r="I8" s="55"/>
      <c r="J8" s="55"/>
      <c r="K8" s="55"/>
      <c r="L8" s="57"/>
    </row>
    <row r="9" spans="1:12" s="16" customForma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K16" sqref="K16"/>
    </sheetView>
  </sheetViews>
  <sheetFormatPr defaultRowHeight="14.25"/>
  <cols>
    <col min="1" max="16384" width="9" style="60"/>
  </cols>
  <sheetData>
    <row r="1" spans="1:1" ht="15.75">
      <c r="A1" s="146" t="s">
        <v>34</v>
      </c>
    </row>
    <row r="2" spans="1:1" ht="15">
      <c r="A2" s="148" t="s">
        <v>21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A10" sqref="A10"/>
    </sheetView>
  </sheetViews>
  <sheetFormatPr defaultRowHeight="14.25"/>
  <cols>
    <col min="1" max="1" width="26.5" bestFit="1" customWidth="1"/>
  </cols>
  <sheetData>
    <row r="1" spans="1:11" ht="15">
      <c r="A1" s="59" t="s">
        <v>36</v>
      </c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8</v>
      </c>
      <c r="J1" s="59" t="s">
        <v>7</v>
      </c>
      <c r="K1" s="59" t="s">
        <v>9</v>
      </c>
    </row>
    <row r="2" spans="1:11" ht="15">
      <c r="A2" s="59" t="s">
        <v>37</v>
      </c>
      <c r="B2" s="62">
        <v>62240.127999999997</v>
      </c>
      <c r="C2" s="62">
        <v>62365.267</v>
      </c>
      <c r="D2" s="62">
        <v>76126.476999999999</v>
      </c>
      <c r="E2" s="62">
        <v>95519.668000000005</v>
      </c>
      <c r="F2" s="62">
        <v>106173.258</v>
      </c>
      <c r="G2" s="62">
        <v>114101.897</v>
      </c>
      <c r="H2" s="62">
        <v>119148.01</v>
      </c>
      <c r="I2" s="62">
        <v>142990.21</v>
      </c>
      <c r="J2" s="62">
        <v>141704.212</v>
      </c>
      <c r="K2" s="63">
        <v>171112</v>
      </c>
    </row>
    <row r="3" spans="1:11" ht="15">
      <c r="A3" s="59" t="s">
        <v>29</v>
      </c>
      <c r="B3" s="62">
        <v>33827.938000000002</v>
      </c>
      <c r="C3" s="62">
        <v>33092.584999999999</v>
      </c>
      <c r="D3" s="62">
        <v>41590.769</v>
      </c>
      <c r="E3" s="62">
        <v>56166.195</v>
      </c>
      <c r="F3" s="62">
        <v>60415.364000000001</v>
      </c>
      <c r="G3" s="62">
        <v>60621.101000000002</v>
      </c>
      <c r="H3" s="62">
        <v>61779.330999999998</v>
      </c>
      <c r="I3" s="62">
        <v>78224.236000000004</v>
      </c>
      <c r="J3" s="62">
        <v>77649.356</v>
      </c>
      <c r="K3" s="63">
        <v>99573</v>
      </c>
    </row>
    <row r="4" spans="1:11" ht="15">
      <c r="A4" s="59" t="s">
        <v>35</v>
      </c>
      <c r="B4" s="64">
        <v>28412.19</v>
      </c>
      <c r="C4" s="64">
        <v>29272.682000000001</v>
      </c>
      <c r="D4" s="64">
        <v>34535.707999999999</v>
      </c>
      <c r="E4" s="64">
        <v>39353.472999999998</v>
      </c>
      <c r="F4" s="64">
        <v>45757.894</v>
      </c>
      <c r="G4" s="64">
        <v>53480.796000000002</v>
      </c>
      <c r="H4" s="64">
        <v>57368.678999999996</v>
      </c>
      <c r="I4" s="64">
        <v>64765.974000000002</v>
      </c>
      <c r="J4" s="64">
        <v>64054.856</v>
      </c>
      <c r="K4" s="65">
        <v>71539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012D93316A1B64E8CA4816D14F58837" ma:contentTypeVersion="2" ma:contentTypeDescription="צור מסמך חדש." ma:contentTypeScope="" ma:versionID="139190a3386de2ce409c8e647c1c5a7c">
  <xsd:schema xmlns:xsd="http://www.w3.org/2001/XMLSchema" xmlns:xs="http://www.w3.org/2001/XMLSchema" xmlns:p="http://schemas.microsoft.com/office/2006/metadata/properties" xmlns:ns1="http://schemas.microsoft.com/sharepoint/v3" xmlns:ns2="6871bb5f-b894-426a-86a5-0ee8400e941d" targetNamespace="http://schemas.microsoft.com/office/2006/metadata/properties" ma:root="true" ma:fieldsID="e47dc303d41c19a39b3948c2a7acceb8" ns1:_="" ns2:_="">
    <xsd:import namespace="http://schemas.microsoft.com/sharepoint/v3"/>
    <xsd:import namespace="6871bb5f-b894-426a-86a5-0ee8400e94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9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1bb5f-b894-426a-86a5-0ee8400e941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list="{0f4838d9-c4d7-4274-a966-f5eb4cfb5d96}" ma:internalName="TaxCatchAll" ma:showField="CatchAllData" ma:web="6871bb5f-b894-426a-86a5-0ee8400e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71bb5f-b894-426a-86a5-0ee8400e941d"/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DF75E8-FBFD-4F4B-9F61-321E3AE5C1C1}"/>
</file>

<file path=customXml/itemProps2.xml><?xml version="1.0" encoding="utf-8"?>
<ds:datastoreItem xmlns:ds="http://schemas.openxmlformats.org/officeDocument/2006/customXml" ds:itemID="{B1195674-4E6D-441A-A80D-5ACE79BF5268}"/>
</file>

<file path=customXml/itemProps3.xml><?xml version="1.0" encoding="utf-8"?>
<ds:datastoreItem xmlns:ds="http://schemas.openxmlformats.org/officeDocument/2006/customXml" ds:itemID="{F1796212-6A9E-4B10-A4A7-B211364A21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47</vt:i4>
      </vt:variant>
    </vt:vector>
  </HeadingPairs>
  <TitlesOfParts>
    <vt:vector size="47" baseType="lpstr">
      <vt:lpstr>Figure 3.1 data</vt:lpstr>
      <vt:lpstr>Figure 3.1</vt:lpstr>
      <vt:lpstr>Figure 3.2 data</vt:lpstr>
      <vt:lpstr>Figure 3.2 </vt:lpstr>
      <vt:lpstr>Figure 3.3 data</vt:lpstr>
      <vt:lpstr>Figure 3.3</vt:lpstr>
      <vt:lpstr>Figure 3.4 data</vt:lpstr>
      <vt:lpstr>Figure 3.4</vt:lpstr>
      <vt:lpstr>Figure 3.5 data</vt:lpstr>
      <vt:lpstr>Figure 3.5</vt:lpstr>
      <vt:lpstr>Figure 3.6 data</vt:lpstr>
      <vt:lpstr>Figure 3.6</vt:lpstr>
      <vt:lpstr>Figure 3.7 data</vt:lpstr>
      <vt:lpstr>Figure 3.7</vt:lpstr>
      <vt:lpstr>Figure 3.8 data</vt:lpstr>
      <vt:lpstr>Figure 3.8</vt:lpstr>
      <vt:lpstr>Figure 3.9 data</vt:lpstr>
      <vt:lpstr>Figure 3.9</vt:lpstr>
      <vt:lpstr>Figure 3.10 data</vt:lpstr>
      <vt:lpstr>Figure 3.10</vt:lpstr>
      <vt:lpstr>Figure 3.11 data</vt:lpstr>
      <vt:lpstr>Figure 3.11</vt:lpstr>
      <vt:lpstr>Figure 3.12 data</vt:lpstr>
      <vt:lpstr>Figure 3.12</vt:lpstr>
      <vt:lpstr>Figure 3.13 data</vt:lpstr>
      <vt:lpstr>Figure 3.13 </vt:lpstr>
      <vt:lpstr>Figure 3.14 data</vt:lpstr>
      <vt:lpstr>Figure 3.14</vt:lpstr>
      <vt:lpstr>Figure 3.15 data</vt:lpstr>
      <vt:lpstr>Figure 3.15</vt:lpstr>
      <vt:lpstr>Figure 3.16 data</vt:lpstr>
      <vt:lpstr>Figure 3.16</vt:lpstr>
      <vt:lpstr>Figure 3.17 data</vt:lpstr>
      <vt:lpstr>Figure 3.17</vt:lpstr>
      <vt:lpstr>Figure 3.18 data</vt:lpstr>
      <vt:lpstr>Figure 3.19 data</vt:lpstr>
      <vt:lpstr>Figure 3.18</vt:lpstr>
      <vt:lpstr>Figure 3.19</vt:lpstr>
      <vt:lpstr>Figure 3.20 data</vt:lpstr>
      <vt:lpstr>Figure 3.20</vt:lpstr>
      <vt:lpstr>Figure 3.21 data</vt:lpstr>
      <vt:lpstr>Figure 3.21</vt:lpstr>
      <vt:lpstr>Figure 3.22 data</vt:lpstr>
      <vt:lpstr>Figure 3.22</vt:lpstr>
      <vt:lpstr>Figure 3.23 data</vt:lpstr>
      <vt:lpstr>Figure 3.23</vt:lpstr>
      <vt:lpstr>Indicators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נילי יהלום</dc:creator>
  <cp:lastModifiedBy>נוי ניצן</cp:lastModifiedBy>
  <dcterms:created xsi:type="dcterms:W3CDTF">2020-02-26T11:44:03Z</dcterms:created>
  <dcterms:modified xsi:type="dcterms:W3CDTF">2020-10-20T13:24:58Z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0x010100E012D93316A1B64E8CA4816D14F58837</vt:lpwstr>
  </property>
</Properties>
</file>