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tables/table5.xml" ContentType="application/vnd.openxmlformats-officedocument.spreadsheetml.tab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ml.chartshapes+xml"/>
  <Override PartName="/xl/tables/table6.xml" ContentType="application/vnd.openxmlformats-officedocument.spreadsheetml.tab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ml.chartshapes+xml"/>
  <Override PartName="/xl/tables/table7.xml" ContentType="application/vnd.openxmlformats-officedocument.spreadsheetml.table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4.xml" ContentType="application/vnd.openxmlformats-officedocument.drawingml.chartshapes+xml"/>
  <Override PartName="/xl/tables/table8.xml" ContentType="application/vnd.openxmlformats-officedocument.spreadsheetml.table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ml.chartshapes+xml"/>
  <Override PartName="/xl/tables/table9.xml" ContentType="application/vnd.openxmlformats-officedocument.spreadsheetml.table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tables/table10.xml" ContentType="application/vnd.openxmlformats-officedocument.spreadsheetml.table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tables/table11.xml" ContentType="application/vnd.openxmlformats-officedocument.spreadsheetml.table+xml"/>
  <Override PartName="/xl/drawings/drawing20.xml" ContentType="application/vnd.openxmlformats-officedocument.drawing+xml"/>
  <Override PartName="/xl/charts/chart12.xml" ContentType="application/vnd.openxmlformats-officedocument.drawingml.chart+xml"/>
  <Override PartName="/xl/drawings/drawing21.xml" ContentType="application/vnd.openxmlformats-officedocument.drawingml.chartshapes+xml"/>
  <Override PartName="/xl/tables/table12.xml" ContentType="application/vnd.openxmlformats-officedocument.spreadsheetml.table+xml"/>
  <Override PartName="/xl/drawings/drawing22.xml" ContentType="application/vnd.openxmlformats-officedocument.drawing+xml"/>
  <Override PartName="/xl/charts/chart13.xml" ContentType="application/vnd.openxmlformats-officedocument.drawingml.chart+xml"/>
  <Override PartName="/xl/tables/table13.xml" ContentType="application/vnd.openxmlformats-officedocument.spreadsheetml.table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tables/table14.xml" ContentType="application/vnd.openxmlformats-officedocument.spreadsheetml.table+xml"/>
  <Override PartName="/xl/drawings/drawing24.xml" ContentType="application/vnd.openxmlformats-officedocument.drawing+xml"/>
  <Override PartName="/xl/charts/chart1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ables/table15.xml" ContentType="application/vnd.openxmlformats-officedocument.spreadsheetml.table+xml"/>
  <Override PartName="/xl/drawings/drawing25.xml" ContentType="application/vnd.openxmlformats-officedocument.drawing+xml"/>
  <Override PartName="/xl/charts/chart16.xml" ContentType="application/vnd.openxmlformats-officedocument.drawingml.chart+xml"/>
  <Override PartName="/xl/tables/table16.xml" ContentType="application/vnd.openxmlformats-officedocument.spreadsheetml.table+xml"/>
  <Override PartName="/xl/drawings/drawing26.xml" ContentType="application/vnd.openxmlformats-officedocument.drawing+xml"/>
  <Override PartName="/xl/charts/chart17.xml" ContentType="application/vnd.openxmlformats-officedocument.drawingml.chart+xml"/>
  <Override PartName="/xl/drawings/drawing27.xml" ContentType="application/vnd.openxmlformats-officedocument.drawing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חוברת_עבודה_זו" hidePivotFieldList="1"/>
  <mc:AlternateContent xmlns:mc="http://schemas.openxmlformats.org/markup-compatibility/2006">
    <mc:Choice Requires="x15">
      <x15ac:absPath xmlns:x15ac="http://schemas.microsoft.com/office/spreadsheetml/2010/11/ac" url="\\Mvsrvmmh\vmmh\ISD\מסמכים משותפים - 8\מבט סטטיסטי\2024\קבצים לאתר\"/>
    </mc:Choice>
  </mc:AlternateContent>
  <bookViews>
    <workbookView xWindow="0" yWindow="0" windowWidth="28800" windowHeight="11805" tabRatio="1000" firstSheet="1" activeTab="2"/>
  </bookViews>
  <sheets>
    <sheet name="FAME Persistence2" sheetId="331" state="veryHidden" r:id="rId1"/>
    <sheet name="נתונים ד'-1" sheetId="291" r:id="rId2"/>
    <sheet name="איור ד'-1" sheetId="292" r:id="rId3"/>
    <sheet name="נתונים ד'-2" sheetId="112" r:id="rId4"/>
    <sheet name="איור ד'-2" sheetId="110" r:id="rId5"/>
    <sheet name="נתונים ד'-3" sheetId="131" r:id="rId6"/>
    <sheet name="איור ד'-3" sheetId="127" r:id="rId7"/>
    <sheet name="נתונים ד'-4" sheetId="271" r:id="rId8"/>
    <sheet name="איור ד'-4" sheetId="272" r:id="rId9"/>
    <sheet name="נתונים ד-5" sheetId="36" r:id="rId10"/>
    <sheet name="איור ד'-5" sheetId="31" r:id="rId11"/>
    <sheet name="נתונים ד'-6" sheetId="260" r:id="rId12"/>
    <sheet name="איור ד'-6" sheetId="273" r:id="rId13"/>
    <sheet name="נתונים ד'-7 (א)" sheetId="285" r:id="rId14"/>
    <sheet name="איור ד'-7 (א)" sheetId="286" r:id="rId15"/>
    <sheet name="נתונים ד'-7 (ב)" sheetId="259" r:id="rId16"/>
    <sheet name="איור ד'-7 (ב)" sheetId="281" r:id="rId17"/>
    <sheet name="נתונים ד'-8" sheetId="326" r:id="rId18"/>
    <sheet name="איור ד'-8" sheetId="327" r:id="rId19"/>
    <sheet name="נתונים ד'-9" sheetId="328" r:id="rId20"/>
    <sheet name="איור ד'-9" sheetId="329" r:id="rId21"/>
    <sheet name="נתונים ד'-10" sheetId="289" r:id="rId22"/>
    <sheet name="איור ד'-10" sheetId="290" r:id="rId23"/>
    <sheet name="נתונים ד'-11" sheetId="293" r:id="rId24"/>
    <sheet name="איור ד'-11" sheetId="294" r:id="rId25"/>
    <sheet name="נתונים ד'-12" sheetId="20" r:id="rId26"/>
    <sheet name="איור ד'-12" sheetId="63" r:id="rId27"/>
    <sheet name="נתונים ד'-13(א)" sheetId="60" r:id="rId28"/>
    <sheet name="איור ד'-13(א)" sheetId="59" r:id="rId29"/>
    <sheet name="נתונים ד'-13(ב)" sheetId="307" r:id="rId30"/>
    <sheet name="איור ד'-13(ב)" sheetId="308" r:id="rId31"/>
    <sheet name="נתונים ד-14" sheetId="334" r:id="rId32"/>
    <sheet name="איור ד 14" sheetId="333" r:id="rId33"/>
    <sheet name="לוח אינדיקטורים" sheetId="268" r:id="rId34"/>
  </sheets>
  <definedNames>
    <definedName name="___xlc_DefaultDisplayOption___" hidden="1">"caption"</definedName>
    <definedName name="___xlc_DisplayNullValues___" hidden="1">TRUE</definedName>
    <definedName name="___xlc_DisplayNullValuesAs___" hidden="1">"..."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xlnm._FilterDatabase" localSheetId="24" hidden="1">'איור ד''-11'!#REF!</definedName>
    <definedName name="_xlnm._FilterDatabase" localSheetId="8" hidden="1">'איור ד''-4'!#REF!</definedName>
    <definedName name="_xlnm._FilterDatabase" localSheetId="1" hidden="1">'נתונים ד''-1'!#REF!</definedName>
    <definedName name="_xlnm._FilterDatabase" localSheetId="23" hidden="1">'נתונים ד''-11'!#REF!</definedName>
    <definedName name="_xlnm._FilterDatabase" localSheetId="5" hidden="1">'נתונים ד''-3'!$A$2:$A$2</definedName>
    <definedName name="_xlnm._FilterDatabase" localSheetId="7" hidden="1">'נתונים ד''-4'!#REF!</definedName>
    <definedName name="_xlnm._FilterDatabase" localSheetId="11" hidden="1">'נתונים ד''-6'!#REF!</definedName>
    <definedName name="_xlnm._FilterDatabase" localSheetId="13" hidden="1">'נתונים ד''-7 (א)'!#REF!</definedName>
    <definedName name="_ftn1" localSheetId="33">'לוח אינדיקטורים'!#REF!</definedName>
    <definedName name="_ftn2" localSheetId="33">'לוח אינדיקטורים'!#REF!</definedName>
    <definedName name="_ftnref1" localSheetId="33">'לוח אינדיקטורים'!$A$10</definedName>
    <definedName name="_ftnref2" localSheetId="33">'לוח אינדיקטורים'!$A$17</definedName>
    <definedName name="anscount" hidden="1">1</definedName>
    <definedName name="limcount" hidden="1">1</definedName>
    <definedName name="sencount" hidden="1">1</definedName>
  </definedNames>
  <calcPr calcId="162913"/>
</workbook>
</file>

<file path=xl/calcChain.xml><?xml version="1.0" encoding="utf-8"?>
<calcChain xmlns="http://schemas.openxmlformats.org/spreadsheetml/2006/main">
  <c r="K7" i="308" l="1"/>
  <c r="J6" i="308"/>
  <c r="U8" i="110"/>
  <c r="U7" i="110"/>
  <c r="I10" i="268" l="1"/>
  <c r="H36" i="326" l="1"/>
  <c r="H37" i="326"/>
  <c r="D37" i="326"/>
  <c r="D36" i="326"/>
  <c r="D35" i="326"/>
  <c r="F24" i="293" l="1"/>
  <c r="F25" i="293"/>
  <c r="E3" i="289"/>
  <c r="E4" i="289"/>
  <c r="E5" i="289"/>
  <c r="E6" i="289"/>
  <c r="E7" i="289"/>
  <c r="E8" i="289"/>
  <c r="E9" i="289"/>
  <c r="E10" i="289"/>
  <c r="E11" i="289"/>
  <c r="E12" i="289"/>
  <c r="E13" i="289"/>
  <c r="E14" i="289"/>
  <c r="E2" i="289"/>
  <c r="H2" i="326" l="1"/>
  <c r="H3" i="326"/>
  <c r="H4" i="326"/>
  <c r="H5" i="326"/>
  <c r="H6" i="326"/>
  <c r="H7" i="326"/>
  <c r="H8" i="326"/>
  <c r="H9" i="326"/>
  <c r="H10" i="326"/>
  <c r="H11" i="326"/>
  <c r="H12" i="326"/>
  <c r="H13" i="326"/>
  <c r="H14" i="326"/>
  <c r="H15" i="326"/>
  <c r="H16" i="326"/>
  <c r="H17" i="326"/>
  <c r="H18" i="326"/>
  <c r="H19" i="326"/>
  <c r="H20" i="326"/>
  <c r="H21" i="326"/>
  <c r="H22" i="326"/>
  <c r="H23" i="326"/>
  <c r="H24" i="326"/>
  <c r="H25" i="326"/>
  <c r="H26" i="326"/>
  <c r="H27" i="326"/>
  <c r="H28" i="326"/>
  <c r="H29" i="326"/>
  <c r="H30" i="326"/>
  <c r="H31" i="326"/>
  <c r="H32" i="326"/>
  <c r="H33" i="326"/>
  <c r="H34" i="326"/>
  <c r="H35" i="326"/>
  <c r="I73" i="260" l="1"/>
  <c r="I63" i="260"/>
  <c r="I64" i="260"/>
  <c r="I65" i="260"/>
  <c r="I66" i="260"/>
  <c r="I67" i="260"/>
  <c r="I68" i="260"/>
  <c r="I69" i="260"/>
  <c r="I70" i="260"/>
  <c r="I71" i="260"/>
  <c r="I72" i="260"/>
  <c r="I62" i="260"/>
  <c r="D2" i="260" l="1"/>
  <c r="D3" i="260"/>
  <c r="D4" i="260"/>
  <c r="D5" i="260"/>
  <c r="D6" i="260"/>
  <c r="D7" i="260"/>
  <c r="D8" i="260"/>
  <c r="D9" i="260"/>
  <c r="D10" i="260"/>
  <c r="D11" i="260"/>
  <c r="D12" i="260"/>
  <c r="D13" i="260"/>
  <c r="E14" i="260"/>
  <c r="E15" i="260"/>
  <c r="E16" i="260"/>
  <c r="E17" i="260"/>
  <c r="E18" i="260"/>
  <c r="E19" i="260"/>
  <c r="E20" i="260"/>
  <c r="E21" i="260"/>
  <c r="E22" i="260"/>
  <c r="E23" i="260"/>
  <c r="E24" i="260"/>
  <c r="E25" i="260"/>
  <c r="F26" i="260"/>
  <c r="F27" i="260"/>
  <c r="F28" i="260"/>
  <c r="F29" i="260"/>
  <c r="F30" i="260"/>
  <c r="F31" i="260"/>
  <c r="F32" i="260"/>
  <c r="F33" i="260"/>
  <c r="F34" i="260"/>
  <c r="F35" i="260"/>
  <c r="F36" i="260"/>
  <c r="F37" i="260"/>
  <c r="F13" i="293" l="1"/>
  <c r="F14" i="293"/>
  <c r="F15" i="293"/>
  <c r="F16" i="293"/>
  <c r="F17" i="293"/>
  <c r="F18" i="293"/>
  <c r="F19" i="293"/>
  <c r="F20" i="293"/>
  <c r="F21" i="293"/>
  <c r="F22" i="293"/>
  <c r="F23" i="293"/>
  <c r="F25" i="326" l="1"/>
  <c r="D25" i="326"/>
  <c r="F24" i="326"/>
  <c r="D24" i="326"/>
  <c r="F23" i="326"/>
  <c r="D23" i="326"/>
  <c r="H50" i="260" l="1"/>
  <c r="H51" i="260"/>
  <c r="H52" i="260"/>
  <c r="H53" i="260"/>
  <c r="H54" i="260"/>
  <c r="H55" i="260"/>
  <c r="H56" i="260"/>
  <c r="H57" i="260"/>
  <c r="H58" i="260"/>
  <c r="H59" i="260"/>
  <c r="H60" i="260"/>
  <c r="H61" i="260"/>
  <c r="G38" i="260" l="1"/>
  <c r="G39" i="260"/>
  <c r="G40" i="260"/>
  <c r="G41" i="260"/>
  <c r="G42" i="260"/>
  <c r="G43" i="260"/>
  <c r="G44" i="260"/>
  <c r="G45" i="260"/>
  <c r="G46" i="260"/>
  <c r="G47" i="260"/>
  <c r="G48" i="260"/>
  <c r="G49" i="260"/>
  <c r="F3" i="293" l="1"/>
  <c r="F4" i="293"/>
  <c r="F5" i="293"/>
  <c r="F6" i="293"/>
  <c r="F7" i="293"/>
  <c r="F8" i="293"/>
  <c r="F9" i="293"/>
  <c r="F10" i="293"/>
  <c r="F11" i="293"/>
  <c r="F12" i="293"/>
  <c r="F2" i="293"/>
  <c r="H4368" i="291" l="1"/>
  <c r="H4359" i="291"/>
  <c r="G4359" i="291"/>
</calcChain>
</file>

<file path=xl/sharedStrings.xml><?xml version="1.0" encoding="utf-8"?>
<sst xmlns="http://schemas.openxmlformats.org/spreadsheetml/2006/main" count="238" uniqueCount="180">
  <si>
    <t>שקל/דולר</t>
  </si>
  <si>
    <t>תושבי חוץ</t>
  </si>
  <si>
    <t>מערכת הבנקאות</t>
  </si>
  <si>
    <t>יפן</t>
  </si>
  <si>
    <t>מדינה</t>
  </si>
  <si>
    <t>שבדיה</t>
  </si>
  <si>
    <t>קנדה</t>
  </si>
  <si>
    <t>ישראל</t>
  </si>
  <si>
    <t>בנק ישראל</t>
  </si>
  <si>
    <t>שער החליפין היציג שקל/דולר</t>
  </si>
  <si>
    <t>שער החליפין דולר/אירו</t>
  </si>
  <si>
    <t>ממוצע השווקים המתעוררים</t>
  </si>
  <si>
    <t>ברזיל</t>
  </si>
  <si>
    <t>סין</t>
  </si>
  <si>
    <t>שער החליפין יין/דולר</t>
  </si>
  <si>
    <t>תאריך</t>
  </si>
  <si>
    <t>חודש</t>
  </si>
  <si>
    <t>שנה</t>
  </si>
  <si>
    <t>גופים מוסדיים</t>
  </si>
  <si>
    <t>גוש האירו</t>
  </si>
  <si>
    <t>טורקיה</t>
  </si>
  <si>
    <t>2018</t>
  </si>
  <si>
    <t>קופות הגמל וקרנות ההשתלמות</t>
  </si>
  <si>
    <t>קרנות הפנסיה הוותיקות</t>
  </si>
  <si>
    <t>קרנות הפנסיה החדשות</t>
  </si>
  <si>
    <t>חברות הביטוח המשתתפות ברווחים</t>
  </si>
  <si>
    <t>סך החשיפה למטבע חוץ</t>
  </si>
  <si>
    <t>בריטניה</t>
  </si>
  <si>
    <t>שוויץ</t>
  </si>
  <si>
    <t>מוסדיים</t>
  </si>
  <si>
    <t>שאר המטבעות</t>
  </si>
  <si>
    <t>2015</t>
  </si>
  <si>
    <t>2016</t>
  </si>
  <si>
    <t>2017</t>
  </si>
  <si>
    <t>2019</t>
  </si>
  <si>
    <t xml:space="preserve">סך הגופים </t>
  </si>
  <si>
    <t xml:space="preserve">מכשירי הון ומכשירי חוב </t>
  </si>
  <si>
    <t>מכשירים נגזרים</t>
  </si>
  <si>
    <t>(RUB) רוסיה</t>
  </si>
  <si>
    <t>(CHF) שווייץ</t>
  </si>
  <si>
    <t>(JPY) יפן</t>
  </si>
  <si>
    <t>(GBP) אנגליה</t>
  </si>
  <si>
    <t>(TRY) טורקיה</t>
  </si>
  <si>
    <t>(CNY) סין</t>
  </si>
  <si>
    <t>(USD) ארצות הברית</t>
  </si>
  <si>
    <t>(EUR) גוש האירו</t>
  </si>
  <si>
    <t>מדינה (מטבע)</t>
  </si>
  <si>
    <t>שינוי 1</t>
  </si>
  <si>
    <t>שער חליפין נומינלי אפקטיבי</t>
  </si>
  <si>
    <t>סטיית התקן הגלומה באופציות OTC שקל/מט״ח (אחוזים)</t>
  </si>
  <si>
    <t>משקל תושבי חוץ בנפח המסחר הכולל (אחוזים)</t>
  </si>
  <si>
    <t>2020</t>
  </si>
  <si>
    <t>הגופים המוסדיים</t>
  </si>
  <si>
    <t>מכשירי חוב</t>
  </si>
  <si>
    <t>תנועות נטו במכשירי חוב</t>
  </si>
  <si>
    <t>תנועות נטו במכשירי הון</t>
  </si>
  <si>
    <t>גלובלי</t>
  </si>
  <si>
    <t>מקומי</t>
  </si>
  <si>
    <t>סת"ב</t>
  </si>
  <si>
    <t>אינדיקטורים מרכזיים</t>
  </si>
  <si>
    <t>חברות ייבוא עיקריות</t>
  </si>
  <si>
    <t>חברות ייצוא עיקריות</t>
  </si>
  <si>
    <t>דולר\שקל</t>
  </si>
  <si>
    <t>עמודה1</t>
  </si>
  <si>
    <t>אחוזים</t>
  </si>
  <si>
    <t>המקור:  נתונים ועיבודים של בנק ישראל</t>
  </si>
  <si>
    <t xml:space="preserve">איור ד'-3: שיעור השינוי של הדולר כנגד המטבעות העיקריים* </t>
  </si>
  <si>
    <t>איור ד'-4: השינוי בשער החליפין שקל/דולר לפי השפעה מקומית וגלובלית</t>
  </si>
  <si>
    <t>עמודה2</t>
  </si>
  <si>
    <t>עמודה3</t>
  </si>
  <si>
    <t>עמודה4</t>
  </si>
  <si>
    <t>עמודה5</t>
  </si>
  <si>
    <t>השוואה בין-לאומית, אחוזים</t>
  </si>
  <si>
    <t>עזר2</t>
  </si>
  <si>
    <t>עזר3</t>
  </si>
  <si>
    <t xml:space="preserve">עזר </t>
  </si>
  <si>
    <t>מגזר</t>
  </si>
  <si>
    <t>עזר5</t>
  </si>
  <si>
    <t>עזר6</t>
  </si>
  <si>
    <t>מגזר עסקי</t>
  </si>
  <si>
    <t>אירו/שקל</t>
  </si>
  <si>
    <t>2021</t>
  </si>
  <si>
    <t>דולר/שקל</t>
  </si>
  <si>
    <t xml:space="preserve">איור ד'-1: מדדי דולר/שקל, אירו/שקל ושער החליפין הנומינלי האפקטיבי </t>
  </si>
  <si>
    <t>סך הכל תנועה בנכסים שקליים</t>
  </si>
  <si>
    <t>עמודה8</t>
  </si>
  <si>
    <t>(BRL) ברזיל</t>
  </si>
  <si>
    <t>גלובלי 2</t>
  </si>
  <si>
    <t>מקומי 2</t>
  </si>
  <si>
    <t>מקסיקו</t>
  </si>
  <si>
    <t>(MXN) מכסיקו</t>
  </si>
  <si>
    <t>2022</t>
  </si>
  <si>
    <t>נורבגיה</t>
  </si>
  <si>
    <t>חשיפה למט"ח בנכסים מאזניים</t>
  </si>
  <si>
    <t>חשיפה למט"ח במכשירים נגזרים</t>
  </si>
  <si>
    <t>סך החשיפה למט"ח - ציר ימין</t>
  </si>
  <si>
    <t>שיעור החשיפה למט"ח מסך הנכסים (ציר ימין)</t>
  </si>
  <si>
    <t>תנועה נטו בחשיפה לשקלים באמצעות מכשירים נגזרים</t>
  </si>
  <si>
    <t>מכשירי הון</t>
  </si>
  <si>
    <t>חשיפה בשקלים</t>
  </si>
  <si>
    <t>איור ד'-7(ב): אומדן רכישות מטבע החוץ (+) המצטברות נטו של המגזרים העיקריים</t>
  </si>
  <si>
    <t>איור ד'-7 (א): אומדן רכישות מטבע החוץ (+) המצטברות נטו של המגזרים העיקריים</t>
  </si>
  <si>
    <t>2023</t>
  </si>
  <si>
    <t>תרומה לפיחות</t>
  </si>
  <si>
    <t>(CAD) קנדה</t>
  </si>
  <si>
    <t xml:space="preserve"> </t>
  </si>
  <si>
    <t>משקי בית</t>
  </si>
  <si>
    <t>סקטור פיננסי</t>
  </si>
  <si>
    <t>סה"כ</t>
  </si>
  <si>
    <t>אחר</t>
  </si>
  <si>
    <t>תושב חוץ פיננסי</t>
  </si>
  <si>
    <t>תושב חוץ לא פיננסי</t>
  </si>
  <si>
    <t xml:space="preserve">איור ד'-6: סטיית התקן של השינוי בשער חליפין </t>
  </si>
  <si>
    <t xml:space="preserve">איור ד'-5: סטיית התקן הגלומה באופציות על שערי החליפין מול הדולר </t>
  </si>
  <si>
    <t>סטיית התקן בפועל של שער החליפין שקל/דולר (על בסיס 20 יום, אחוזים)</t>
  </si>
  <si>
    <t>0.7-</t>
  </si>
  <si>
    <t>שער החליפין שקל אירו</t>
  </si>
  <si>
    <t>שער החליפין הנומינלי האפקטיבי (01/01/2015=100)</t>
  </si>
  <si>
    <t>נפח המסחר היומי הממוצע: המרה, החלף ואופציותOTC  (מיליוני דולר)[1]</t>
  </si>
  <si>
    <t>0.96%-</t>
  </si>
  <si>
    <t>יתרת עודף הנכסים בשקלים של תושבי חוץ (מיליארדי דולר)</t>
  </si>
  <si>
    <t>יתרת עודף הנכסים במט"ח של הגופים המוסדיים (מיליארדי דולר)</t>
  </si>
  <si>
    <t>יתרת עודף הנכסים במט"ח של מערכת הבנקאות (מיליארדי דולר)</t>
  </si>
  <si>
    <t>רכישות מט״ח נטו על ידי הגופים המוסדיים (מיליארדי דולר(</t>
  </si>
  <si>
    <t>42-</t>
  </si>
  <si>
    <t>[1] נפח המסחר של התאגידים הבנקאים המקומיים, ללא סניפים מקומיים של הבנקים הזרים.</t>
  </si>
  <si>
    <r>
      <t>רכישות מט״ח נטו על ידי היצואנים העיקריים (מיליארדי דולר)</t>
    </r>
    <r>
      <rPr>
        <vertAlign val="superscript"/>
        <sz val="11"/>
        <color theme="1"/>
        <rFont val="Arial"/>
        <family val="2"/>
        <scheme val="minor"/>
      </rPr>
      <t>17</t>
    </r>
  </si>
  <si>
    <t>עמודה22</t>
  </si>
  <si>
    <t>2024</t>
  </si>
  <si>
    <t>עמודה12</t>
  </si>
  <si>
    <t>עמודה13</t>
  </si>
  <si>
    <t>עמודה14</t>
  </si>
  <si>
    <t xml:space="preserve">מגזר פיננסי </t>
  </si>
  <si>
    <t>המגזר הפיננסי</t>
  </si>
  <si>
    <t>המגזר העסקי הלא-פיננסי</t>
  </si>
  <si>
    <t>מגזר עסקי לא-פיננסי</t>
  </si>
  <si>
    <t>(TWD) טיוואן</t>
  </si>
  <si>
    <t xml:space="preserve">(KRW) דרום קוריאה </t>
  </si>
  <si>
    <t xml:space="preserve">איור ד'-2: תרומת השינוי במטבעות השונים לשינוי בשער החליפין הנומינלי האפקטיבי (4.4%) </t>
  </si>
  <si>
    <t>שנת 2024</t>
  </si>
  <si>
    <t>המגזר העסקי (ציר משני)</t>
  </si>
  <si>
    <t>מיליארדי דולרים</t>
  </si>
  <si>
    <t xml:space="preserve">מימין </t>
  </si>
  <si>
    <t>מגזר עסקי לא פיננסי</t>
  </si>
  <si>
    <t>תושב חוץ - לא פיננסי</t>
  </si>
  <si>
    <t>מגזר פיננסי</t>
  </si>
  <si>
    <t>תושב חוץ - פיננסי</t>
  </si>
  <si>
    <t>מקור: דיווחים לבנק ישראל מהמוסדות הפיננסים ומחברות עסקיות, ועיבודי בנק ישראל.</t>
  </si>
  <si>
    <t xml:space="preserve">איור ד'-10: אומדן התנועות נטו בנכסים שקליים של תושבי חוץ </t>
  </si>
  <si>
    <t>איור ד'-11: החשיפה לשקלים במכשירי חוב ובמכשירים נגזרים של תושבי חוץ</t>
  </si>
  <si>
    <t>איור ד'-12: רכישות מט"ח  נטו של חברות הייבוא והייצוא העיקריות</t>
  </si>
  <si>
    <t>איור ד'-8: יתרת החשיפה לנכסים במט"ח של הגופים המוסדיים</t>
  </si>
  <si>
    <t xml:space="preserve">איור ד'-9: שיעור החשיפה של הגופים המוסדיים למטבע חוץ </t>
  </si>
  <si>
    <t>ממוצע השווקים המפותחים</t>
  </si>
  <si>
    <t>1.17-</t>
  </si>
  <si>
    <t>5.36%-</t>
  </si>
  <si>
    <t>5.88%-</t>
  </si>
  <si>
    <t>9-</t>
  </si>
  <si>
    <t>0.90-</t>
  </si>
  <si>
    <t>1.3-</t>
  </si>
  <si>
    <t>2-</t>
  </si>
  <si>
    <t>2.2-</t>
  </si>
  <si>
    <t xml:space="preserve"> מיליארדי דולרים</t>
  </si>
  <si>
    <t>המקור: נתוני ועיבודי בנק ישראל</t>
  </si>
  <si>
    <t>המקור: נתוני ועיבודי בנק ישראל.</t>
  </si>
  <si>
    <t>*התרומה מחושבת באמצעות השינוי בשער החליפין של כל מטבע מול השקל ומוכפל במשקלו במדד הנומינלי האפקטיבי.</t>
  </si>
  <si>
    <t>הנתונים מחושבים לפי נתוני סוף יום, השינוי בשער השקל/דולר מחושב לפי שער יציג.</t>
  </si>
  <si>
    <t>המקור: נתוני Bloomberg ועיבודי בנק ישראל.</t>
  </si>
  <si>
    <t>המקור: נתוני Bloomberg ועיבודי בנק ישראל</t>
  </si>
  <si>
    <t>המקור: דיווחים לבנק ישראל מהמוסדות הפיננסיים ומחברות עסקיות, ועיבודי בנק ישראל.</t>
  </si>
  <si>
    <t>המקור: דיווחים לבנק ישראל מהמוסדות הפיננסים ומחברות עסקיות, ועיבודי בנק ישראל</t>
  </si>
  <si>
    <t>הערה – בוצע עדכון בדיעבד לקבוצת יבואנים/יצואנים לפי שיטות ML</t>
  </si>
  <si>
    <t>איור ד'- 13(א): יתרת הנכסים נטו של מערכת הבנקאות במטבע חוץ וסך החשיפה למטבע חוץ</t>
  </si>
  <si>
    <t>המקור: דיווחים לבנק ישראל ממערכת הבנקאות ועיבודי בנק ישראל</t>
  </si>
  <si>
    <t xml:space="preserve">איור ד'-13(ב): יתרת המכשירים הנגזרים של מערכת הבנקאות במטבע חוץ מול מגזרים נגדיים </t>
  </si>
  <si>
    <r>
      <t>רכישות מט״ח נטו על ידי היבואנים העיקריים (מיליארדי דולר)</t>
    </r>
    <r>
      <rPr>
        <vertAlign val="superscript"/>
        <sz val="10.5"/>
        <color theme="1"/>
        <rFont val="Arial"/>
        <family val="2"/>
        <scheme val="minor"/>
      </rPr>
      <t>17</t>
    </r>
  </si>
  <si>
    <t xml:space="preserve">המקור: נתונים ועיבודים של בנק ישראל. </t>
  </si>
  <si>
    <t>עמודה6</t>
  </si>
  <si>
    <t>עמודה7</t>
  </si>
  <si>
    <r>
      <rPr>
        <vertAlign val="superscript"/>
        <sz val="9"/>
        <color theme="1"/>
        <rFont val="Arial"/>
        <family val="2"/>
        <scheme val="minor"/>
      </rPr>
      <t>17</t>
    </r>
    <r>
      <rPr>
        <sz val="9"/>
        <color theme="1"/>
        <rFont val="Arial"/>
        <family val="2"/>
        <scheme val="minor"/>
      </rPr>
      <t xml:space="preserve"> בוצע עדכון בדיעבד לקבוצת יבואנים/יצואנים לפי שיטות ML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</si>
</sst>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 * #,##0_ ;_ * \-#,##0_ ;_ * &quot;-&quot;_ ;_ @_ "/>
    <numFmt numFmtId="43" formatCode="_ * #,##0.00_ ;_ * \-#,##0.00_ ;_ * &quot;-&quot;??_ ;_ @_ "/>
    <numFmt numFmtId="164" formatCode="_-* #,##0_-;\-* #,##0_-;_-* &quot;-&quot;_-;_-@_-"/>
    <numFmt numFmtId="165" formatCode="_(* #,##0.00_);_(* \(#,##0.00\);_(* &quot;-&quot;??_);_(@_)"/>
    <numFmt numFmtId="166" formatCode="_-&quot;Sfr.&quot;* #,##0_-;\-&quot;Sfr.&quot;* #,##0_-;_-&quot;Sfr.&quot;* &quot;-&quot;_-;_-@_-"/>
    <numFmt numFmtId="167" formatCode="General_)"/>
    <numFmt numFmtId="168" formatCode="0.0%"/>
    <numFmt numFmtId="169" formatCode="0.0"/>
    <numFmt numFmtId="170" formatCode="#.00"/>
    <numFmt numFmtId="171" formatCode="#."/>
    <numFmt numFmtId="172" formatCode="_ * #,##0_ ;_ * \-#,##0_ ;_ * &quot;-&quot;??_ ;_ @_ "/>
    <numFmt numFmtId="173" formatCode="mm/yyyy"/>
    <numFmt numFmtId="174" formatCode="#,##0.0"/>
    <numFmt numFmtId="175" formatCode="_-&quot;₪&quot;* #,##0_-;\-&quot;₪&quot;* #,##0_-;_-&quot;₪&quot;* &quot;-&quot;_-;_-@_-"/>
    <numFmt numFmtId="176" formatCode="&quot;¤&quot;#,##0;\-&quot;¤&quot;#,##0"/>
    <numFmt numFmtId="177" formatCode="mm/dd/yyyy\ hh:mm:ss"/>
    <numFmt numFmtId="178" formatCode="0.00000"/>
    <numFmt numFmtId="179" formatCode="yyyy"/>
    <numFmt numFmtId="180" formatCode="0.0000"/>
    <numFmt numFmtId="181" formatCode="0.000000000"/>
    <numFmt numFmtId="182" formatCode="mm/yy"/>
  </numFmts>
  <fonts count="129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52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theme="1"/>
      <name val="Arial"/>
      <family val="2"/>
    </font>
    <font>
      <sz val="10"/>
      <name val="Arial"/>
      <family val="2"/>
    </font>
    <font>
      <i/>
      <sz val="11"/>
      <color indexed="23"/>
      <name val="Arial"/>
      <family val="2"/>
      <charset val="177"/>
    </font>
    <font>
      <sz val="11"/>
      <color indexed="17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52"/>
      <name val="Arial"/>
      <family val="2"/>
      <charset val="177"/>
    </font>
    <font>
      <sz val="11"/>
      <color indexed="60"/>
      <name val="Arial"/>
      <family val="2"/>
      <charset val="177"/>
    </font>
    <font>
      <sz val="10"/>
      <name val="Arial (Hebrew)"/>
      <charset val="177"/>
    </font>
    <font>
      <sz val="9"/>
      <name val="Arial"/>
      <family val="2"/>
    </font>
    <font>
      <sz val="10"/>
      <name val="Arial"/>
      <family val="2"/>
      <charset val="177"/>
    </font>
    <font>
      <b/>
      <sz val="11"/>
      <color indexed="63"/>
      <name val="Arial"/>
      <family val="2"/>
      <charset val="177"/>
    </font>
    <font>
      <i/>
      <sz val="7"/>
      <name val="Arial (Hebrew)"/>
      <family val="2"/>
      <charset val="177"/>
    </font>
    <font>
      <sz val="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b/>
      <sz val="11"/>
      <color indexed="8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name val="ＭＳ Ｐゴシック"/>
      <family val="3"/>
      <charset val="128"/>
    </font>
    <font>
      <b/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  <charset val="177"/>
    </font>
    <font>
      <b/>
      <sz val="1"/>
      <color indexed="8"/>
      <name val="Courier"/>
      <family val="3"/>
      <charset val="177"/>
    </font>
    <font>
      <sz val="10"/>
      <color indexed="8"/>
      <name val="Miriam"/>
      <family val="2"/>
      <charset val="177"/>
    </font>
    <font>
      <sz val="9"/>
      <name val="Arial"/>
      <family val="2"/>
      <charset val="177"/>
    </font>
    <font>
      <sz val="11"/>
      <color theme="1"/>
      <name val="Arial"/>
      <family val="2"/>
      <charset val="177"/>
    </font>
    <font>
      <sz val="10"/>
      <name val="David"/>
      <family val="2"/>
      <charset val="177"/>
    </font>
    <font>
      <sz val="11"/>
      <color theme="1"/>
      <name val="David"/>
      <family val="2"/>
      <charset val="177"/>
    </font>
    <font>
      <sz val="11"/>
      <color theme="1"/>
      <name val="Arial"/>
      <family val="2"/>
      <scheme val="minor"/>
    </font>
    <font>
      <u/>
      <sz val="10"/>
      <color indexed="12"/>
      <name val="Arial"/>
      <family val="2"/>
    </font>
    <font>
      <sz val="10"/>
      <color theme="1"/>
      <name val="Tahoma"/>
      <family val="2"/>
    </font>
    <font>
      <sz val="12"/>
      <color theme="1"/>
      <name val="David"/>
      <family val="2"/>
      <charset val="177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17"/>
      <name val="Calibri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b/>
      <sz val="11"/>
      <color indexed="9"/>
      <name val="Calibri"/>
      <family val="2"/>
    </font>
    <font>
      <sz val="11"/>
      <color theme="1"/>
      <name val="Assistant"/>
    </font>
    <font>
      <sz val="11"/>
      <name val="Assistant"/>
    </font>
    <font>
      <sz val="10"/>
      <name val="Tahoma"/>
      <family val="2"/>
      <charset val="177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b/>
      <sz val="18"/>
      <color indexed="56"/>
      <name val="Times New Roman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sz val="10"/>
      <color indexed="8"/>
      <name val="Arial"/>
      <family val="2"/>
      <charset val="177"/>
    </font>
    <font>
      <sz val="10"/>
      <color indexed="9"/>
      <name val="Arial"/>
      <family val="2"/>
      <charset val="177"/>
    </font>
    <font>
      <b/>
      <sz val="10"/>
      <color indexed="52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sz val="10"/>
      <color indexed="60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0"/>
      <color indexed="52"/>
      <name val="Arial"/>
      <family val="2"/>
      <charset val="177"/>
    </font>
    <font>
      <sz val="10"/>
      <name val="Arial"/>
      <family val="2"/>
    </font>
    <font>
      <b/>
      <sz val="11"/>
      <name val="Assistant"/>
    </font>
    <font>
      <sz val="9"/>
      <color theme="1"/>
      <name val="Assistant"/>
    </font>
    <font>
      <b/>
      <sz val="11"/>
      <color theme="1"/>
      <name val="Assistant"/>
    </font>
    <font>
      <sz val="9"/>
      <name val="Assistant"/>
    </font>
    <font>
      <sz val="11"/>
      <color rgb="FF000000"/>
      <name val="Assistant"/>
    </font>
    <font>
      <b/>
      <sz val="11"/>
      <color rgb="FF000000"/>
      <name val="Assistant"/>
    </font>
    <font>
      <vertAlign val="superscript"/>
      <sz val="11"/>
      <color theme="1"/>
      <name val="Assistant"/>
    </font>
    <font>
      <sz val="8"/>
      <color theme="1"/>
      <name val="Assistant"/>
    </font>
    <font>
      <b/>
      <sz val="11"/>
      <color theme="0"/>
      <name val="Assistant"/>
    </font>
    <font>
      <vertAlign val="superscript"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sz val="9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.5"/>
      <color theme="1"/>
      <name val="Arial"/>
      <family val="2"/>
      <scheme val="minor"/>
    </font>
    <font>
      <sz val="8"/>
      <color rgb="FF000000"/>
      <name val="Arial"/>
      <family val="2"/>
      <scheme val="minor"/>
    </font>
    <font>
      <vertAlign val="superscript"/>
      <sz val="10.5"/>
      <color theme="1"/>
      <name val="Arial"/>
      <family val="2"/>
      <scheme val="minor"/>
    </font>
    <font>
      <sz val="9"/>
      <color rgb="FF000000"/>
      <name val="Arial"/>
      <family val="2"/>
      <scheme val="minor"/>
    </font>
    <font>
      <vertAlign val="superscript"/>
      <sz val="9"/>
      <color theme="1"/>
      <name val="Arial"/>
      <family val="2"/>
      <scheme val="minor"/>
    </font>
  </fonts>
  <fills count="7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darkGray">
        <fgColor indexed="9"/>
        <bgColor indexed="11"/>
      </patternFill>
    </fill>
    <fill>
      <patternFill patternType="solid">
        <fgColor rgb="FFFFFFCC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AEDCE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/>
        <bgColor theme="6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9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6"/>
      </top>
      <bottom/>
      <diagonal/>
    </border>
    <border>
      <left style="thin">
        <color auto="1"/>
      </left>
      <right/>
      <top style="thin">
        <color theme="6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3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2" applyNumberFormat="0" applyAlignment="0" applyProtection="0"/>
    <xf numFmtId="0" fontId="6" fillId="21" borderId="3" applyNumberFormat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1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8" fillId="23" borderId="8" applyNumberFormat="0" applyFont="0" applyAlignment="0" applyProtection="0"/>
    <xf numFmtId="0" fontId="20" fillId="20" borderId="9" applyNumberFormat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1" fillId="0" borderId="0" applyNumberFormat="0" applyBorder="0" applyAlignment="0">
      <alignment horizontal="right" readingOrder="2"/>
    </xf>
    <xf numFmtId="0" fontId="22" fillId="0" borderId="0" applyNumberFormat="0" applyBorder="0" applyAlignment="0">
      <alignment horizontal="left" readingOrder="1"/>
    </xf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8" fillId="24" borderId="0" applyNumberFormat="0" applyFont="0" applyBorder="0" applyAlignment="0" applyProtection="0"/>
    <xf numFmtId="0" fontId="8" fillId="25" borderId="0" applyNumberFormat="0" applyFont="0" applyBorder="0" applyAlignment="0" applyProtection="0"/>
    <xf numFmtId="0" fontId="8" fillId="26" borderId="0" applyNumberFormat="0" applyFont="0" applyBorder="0" applyAlignment="0" applyProtection="0"/>
    <xf numFmtId="0" fontId="8" fillId="27" borderId="0" applyNumberFormat="0" applyFont="0" applyBorder="0" applyAlignment="0" applyProtection="0"/>
    <xf numFmtId="0" fontId="8" fillId="28" borderId="0" applyNumberFormat="0" applyFont="0" applyBorder="0" applyAlignment="0" applyProtection="0"/>
    <xf numFmtId="0" fontId="26" fillId="0" borderId="0"/>
    <xf numFmtId="9" fontId="1" fillId="0" borderId="0" applyFont="0" applyFill="0" applyBorder="0" applyAlignment="0" applyProtection="0"/>
    <xf numFmtId="0" fontId="28" fillId="0" borderId="0"/>
    <xf numFmtId="1" fontId="29" fillId="0" borderId="0">
      <protection locked="0"/>
    </xf>
    <xf numFmtId="170" fontId="29" fillId="0" borderId="0">
      <protection locked="0"/>
    </xf>
    <xf numFmtId="171" fontId="30" fillId="0" borderId="0">
      <protection locked="0"/>
    </xf>
    <xf numFmtId="171" fontId="30" fillId="0" borderId="0">
      <protection locked="0"/>
    </xf>
    <xf numFmtId="0" fontId="31" fillId="29" borderId="0" applyNumberFormat="0">
      <alignment horizontal="left"/>
    </xf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20" borderId="0" applyNumberFormat="0" applyBorder="0" applyAlignment="0" applyProtection="0"/>
    <xf numFmtId="164" fontId="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4" fillId="20" borderId="2" applyNumberFormat="0" applyAlignment="0" applyProtection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32" fillId="0" borderId="0"/>
    <xf numFmtId="0" fontId="19" fillId="23" borderId="8" applyNumberFormat="0" applyFont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24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6" borderId="0" applyNumberFormat="0" applyFont="0" applyBorder="0" applyAlignment="0" applyProtection="0"/>
    <xf numFmtId="0" fontId="19" fillId="27" borderId="0" applyNumberFormat="0" applyFont="0" applyBorder="0" applyAlignment="0" applyProtection="0"/>
    <xf numFmtId="0" fontId="19" fillId="28" borderId="0" applyNumberFormat="0" applyFont="0" applyBorder="0" applyAlignment="0" applyProtection="0"/>
    <xf numFmtId="43" fontId="8" fillId="0" borderId="0" applyFont="0" applyFill="0" applyBorder="0" applyAlignment="0" applyProtection="0"/>
    <xf numFmtId="0" fontId="27" fillId="0" borderId="0"/>
    <xf numFmtId="0" fontId="8" fillId="0" borderId="0"/>
    <xf numFmtId="0" fontId="33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8" fillId="0" borderId="0"/>
    <xf numFmtId="9" fontId="1" fillId="0" borderId="0" applyFont="0" applyFill="0" applyBorder="0" applyAlignment="0" applyProtection="0"/>
    <xf numFmtId="0" fontId="1" fillId="30" borderId="11" applyNumberFormat="0" applyFon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8" fillId="0" borderId="0"/>
    <xf numFmtId="0" fontId="8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1" fillId="37" borderId="0" applyNumberFormat="0" applyBorder="0" applyAlignment="0" applyProtection="0"/>
    <xf numFmtId="0" fontId="41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39" borderId="0" applyNumberFormat="0" applyBorder="0" applyAlignment="0" applyProtection="0"/>
    <xf numFmtId="0" fontId="42" fillId="45" borderId="0" applyNumberFormat="0" applyBorder="0" applyAlignment="0" applyProtection="0"/>
    <xf numFmtId="0" fontId="42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9" borderId="0" applyNumberFormat="0" applyBorder="0" applyAlignment="0" applyProtection="0"/>
    <xf numFmtId="0" fontId="41" fillId="41" borderId="0" applyNumberFormat="0" applyBorder="0" applyAlignment="0" applyProtection="0"/>
    <xf numFmtId="0" fontId="41" fillId="33" borderId="0" applyNumberFormat="0" applyBorder="0" applyAlignment="0" applyProtection="0"/>
    <xf numFmtId="0" fontId="42" fillId="39" borderId="0" applyNumberFormat="0" applyBorder="0" applyAlignment="0" applyProtection="0"/>
    <xf numFmtId="0" fontId="42" fillId="3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1" fillId="43" borderId="0" applyNumberFormat="0" applyBorder="0" applyAlignment="0" applyProtection="0"/>
    <xf numFmtId="0" fontId="41" fillId="32" borderId="0" applyNumberFormat="0" applyBorder="0" applyAlignment="0" applyProtection="0"/>
    <xf numFmtId="0" fontId="41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4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42" fillId="48" borderId="0" applyNumberFormat="0" applyBorder="0" applyAlignment="0" applyProtection="0"/>
    <xf numFmtId="0" fontId="42" fillId="47" borderId="0" applyNumberFormat="0" applyBorder="0" applyAlignment="0" applyProtection="0"/>
    <xf numFmtId="0" fontId="5" fillId="20" borderId="2" applyNumberFormat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44" fillId="0" borderId="0" applyFill="0" applyBorder="0" applyAlignment="0" applyProtection="0"/>
    <xf numFmtId="175" fontId="34" fillId="0" borderId="0" applyFont="0" applyFill="0" applyBorder="0" applyAlignment="0" applyProtection="0"/>
    <xf numFmtId="176" fontId="44" fillId="0" borderId="0" applyFill="0" applyBorder="0" applyAlignment="0" applyProtection="0"/>
    <xf numFmtId="0" fontId="44" fillId="0" borderId="0" applyNumberFormat="0" applyFill="0" applyBorder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0" fontId="45" fillId="51" borderId="0" applyNumberFormat="0" applyBorder="0" applyAlignment="0" applyProtection="0"/>
    <xf numFmtId="0" fontId="45" fillId="52" borderId="0" applyNumberFormat="0" applyBorder="0" applyAlignment="0" applyProtection="0"/>
    <xf numFmtId="0" fontId="45" fillId="53" borderId="0" applyNumberFormat="0" applyBorder="0" applyAlignment="0" applyProtection="0"/>
    <xf numFmtId="2" fontId="44" fillId="0" borderId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50" fillId="54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11" applyNumberFormat="0" applyFont="0" applyAlignment="0" applyProtection="0"/>
    <xf numFmtId="0" fontId="20" fillId="20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ill="0" applyBorder="0" applyProtection="0">
      <alignment horizontal="center"/>
    </xf>
    <xf numFmtId="168" fontId="51" fillId="0" borderId="0" applyFill="0" applyBorder="0" applyProtection="0">
      <alignment horizontal="center"/>
    </xf>
    <xf numFmtId="4" fontId="50" fillId="22" borderId="15" applyNumberFormat="0" applyProtection="0">
      <alignment vertical="center"/>
    </xf>
    <xf numFmtId="4" fontId="52" fillId="22" borderId="16" applyNumberFormat="0" applyProtection="0">
      <alignment vertical="center"/>
    </xf>
    <xf numFmtId="4" fontId="53" fillId="55" borderId="15" applyNumberFormat="0" applyProtection="0">
      <alignment vertical="center"/>
    </xf>
    <xf numFmtId="4" fontId="54" fillId="22" borderId="16" applyNumberFormat="0" applyProtection="0">
      <alignment vertical="center"/>
    </xf>
    <xf numFmtId="4" fontId="50" fillId="55" borderId="15" applyNumberFormat="0" applyProtection="0">
      <alignment horizontal="left" vertical="center" indent="1"/>
    </xf>
    <xf numFmtId="4" fontId="52" fillId="22" borderId="16" applyNumberFormat="0" applyProtection="0">
      <alignment horizontal="left" vertical="center" indent="1"/>
    </xf>
    <xf numFmtId="0" fontId="55" fillId="22" borderId="16" applyNumberFormat="0" applyProtection="0">
      <alignment horizontal="left" vertical="top" indent="1"/>
    </xf>
    <xf numFmtId="0" fontId="52" fillId="22" borderId="16" applyNumberFormat="0" applyProtection="0">
      <alignment horizontal="left" vertical="top" indent="1"/>
    </xf>
    <xf numFmtId="4" fontId="50" fillId="14" borderId="15" applyNumberFormat="0" applyProtection="0">
      <alignment horizontal="left" vertical="center" indent="1"/>
    </xf>
    <xf numFmtId="4" fontId="52" fillId="56" borderId="0" applyNumberFormat="0" applyProtection="0">
      <alignment horizontal="left" vertical="center" indent="1"/>
    </xf>
    <xf numFmtId="4" fontId="50" fillId="3" borderId="15" applyNumberFormat="0" applyProtection="0">
      <alignment horizontal="right" vertical="center"/>
    </xf>
    <xf numFmtId="4" fontId="56" fillId="3" borderId="16" applyNumberFormat="0" applyProtection="0">
      <alignment horizontal="right" vertical="center"/>
    </xf>
    <xf numFmtId="4" fontId="50" fillId="57" borderId="15" applyNumberFormat="0" applyProtection="0">
      <alignment horizontal="right" vertical="center"/>
    </xf>
    <xf numFmtId="4" fontId="56" fillId="9" borderId="16" applyNumberFormat="0" applyProtection="0">
      <alignment horizontal="right" vertical="center"/>
    </xf>
    <xf numFmtId="4" fontId="50" fillId="17" borderId="17" applyNumberFormat="0" applyProtection="0">
      <alignment horizontal="right" vertical="center"/>
    </xf>
    <xf numFmtId="4" fontId="56" fillId="17" borderId="16" applyNumberFormat="0" applyProtection="0">
      <alignment horizontal="right" vertical="center"/>
    </xf>
    <xf numFmtId="4" fontId="50" fillId="11" borderId="15" applyNumberFormat="0" applyProtection="0">
      <alignment horizontal="right" vertical="center"/>
    </xf>
    <xf numFmtId="4" fontId="56" fillId="11" borderId="16" applyNumberFormat="0" applyProtection="0">
      <alignment horizontal="right" vertical="center"/>
    </xf>
    <xf numFmtId="4" fontId="50" fillId="15" borderId="15" applyNumberFormat="0" applyProtection="0">
      <alignment horizontal="right" vertical="center"/>
    </xf>
    <xf numFmtId="4" fontId="56" fillId="15" borderId="16" applyNumberFormat="0" applyProtection="0">
      <alignment horizontal="right" vertical="center"/>
    </xf>
    <xf numFmtId="4" fontId="50" fillId="19" borderId="15" applyNumberFormat="0" applyProtection="0">
      <alignment horizontal="right" vertical="center"/>
    </xf>
    <xf numFmtId="4" fontId="56" fillId="19" borderId="16" applyNumberFormat="0" applyProtection="0">
      <alignment horizontal="right" vertical="center"/>
    </xf>
    <xf numFmtId="4" fontId="50" fillId="18" borderId="15" applyNumberFormat="0" applyProtection="0">
      <alignment horizontal="right" vertical="center"/>
    </xf>
    <xf numFmtId="4" fontId="56" fillId="18" borderId="16" applyNumberFormat="0" applyProtection="0">
      <alignment horizontal="right" vertical="center"/>
    </xf>
    <xf numFmtId="4" fontId="50" fillId="58" borderId="15" applyNumberFormat="0" applyProtection="0">
      <alignment horizontal="right" vertical="center"/>
    </xf>
    <xf numFmtId="4" fontId="56" fillId="58" borderId="16" applyNumberFormat="0" applyProtection="0">
      <alignment horizontal="right" vertical="center"/>
    </xf>
    <xf numFmtId="4" fontId="50" fillId="10" borderId="15" applyNumberFormat="0" applyProtection="0">
      <alignment horizontal="right" vertical="center"/>
    </xf>
    <xf numFmtId="4" fontId="56" fillId="10" borderId="16" applyNumberFormat="0" applyProtection="0">
      <alignment horizontal="right" vertical="center"/>
    </xf>
    <xf numFmtId="4" fontId="50" fillId="59" borderId="17" applyNumberFormat="0" applyProtection="0">
      <alignment horizontal="left" vertical="center" indent="1"/>
    </xf>
    <xf numFmtId="4" fontId="52" fillId="59" borderId="18" applyNumberFormat="0" applyProtection="0">
      <alignment horizontal="left" vertical="center" indent="1"/>
    </xf>
    <xf numFmtId="4" fontId="8" fillId="60" borderId="17" applyNumberFormat="0" applyProtection="0">
      <alignment horizontal="left" vertical="center" indent="1"/>
    </xf>
    <xf numFmtId="4" fontId="56" fillId="61" borderId="0" applyNumberFormat="0" applyProtection="0">
      <alignment horizontal="left" vertical="center" indent="1"/>
    </xf>
    <xf numFmtId="4" fontId="8" fillId="60" borderId="17" applyNumberFormat="0" applyProtection="0">
      <alignment horizontal="left" vertical="center" indent="1"/>
    </xf>
    <xf numFmtId="4" fontId="40" fillId="60" borderId="0" applyNumberFormat="0" applyProtection="0">
      <alignment horizontal="left" vertical="center" indent="1"/>
    </xf>
    <xf numFmtId="4" fontId="50" fillId="56" borderId="15" applyNumberFormat="0" applyProtection="0">
      <alignment horizontal="right" vertical="center"/>
    </xf>
    <xf numFmtId="4" fontId="56" fillId="56" borderId="16" applyNumberFormat="0" applyProtection="0">
      <alignment horizontal="right" vertical="center"/>
    </xf>
    <xf numFmtId="4" fontId="50" fillId="61" borderId="17" applyNumberFormat="0" applyProtection="0">
      <alignment horizontal="left" vertical="center" indent="1"/>
    </xf>
    <xf numFmtId="4" fontId="56" fillId="61" borderId="0" applyNumberFormat="0" applyProtection="0">
      <alignment horizontal="left" vertical="center" indent="1"/>
    </xf>
    <xf numFmtId="4" fontId="50" fillId="56" borderId="17" applyNumberFormat="0" applyProtection="0">
      <alignment horizontal="left" vertical="center" indent="1"/>
    </xf>
    <xf numFmtId="4" fontId="56" fillId="56" borderId="0" applyNumberFormat="0" applyProtection="0">
      <alignment horizontal="left" vertical="center" indent="1"/>
    </xf>
    <xf numFmtId="0" fontId="50" fillId="20" borderId="15" applyNumberFormat="0" applyProtection="0">
      <alignment horizontal="left" vertical="center" indent="1"/>
    </xf>
    <xf numFmtId="0" fontId="8" fillId="60" borderId="16" applyNumberFormat="0" applyProtection="0">
      <alignment horizontal="left" vertical="center" indent="1"/>
    </xf>
    <xf numFmtId="0" fontId="50" fillId="60" borderId="16" applyNumberFormat="0" applyProtection="0">
      <alignment horizontal="left" vertical="top" indent="1"/>
    </xf>
    <xf numFmtId="0" fontId="8" fillId="60" borderId="16" applyNumberFormat="0" applyProtection="0">
      <alignment horizontal="left" vertical="top" indent="1"/>
    </xf>
    <xf numFmtId="0" fontId="50" fillId="62" borderId="15" applyNumberFormat="0" applyProtection="0">
      <alignment horizontal="left" vertical="center" indent="1"/>
    </xf>
    <xf numFmtId="0" fontId="8" fillId="56" borderId="16" applyNumberFormat="0" applyProtection="0">
      <alignment horizontal="left" vertical="center" indent="1"/>
    </xf>
    <xf numFmtId="0" fontId="50" fillId="56" borderId="16" applyNumberFormat="0" applyProtection="0">
      <alignment horizontal="left" vertical="top" indent="1"/>
    </xf>
    <xf numFmtId="0" fontId="8" fillId="56" borderId="16" applyNumberFormat="0" applyProtection="0">
      <alignment horizontal="left" vertical="top" indent="1"/>
    </xf>
    <xf numFmtId="0" fontId="50" fillId="8" borderId="15" applyNumberFormat="0" applyProtection="0">
      <alignment horizontal="left" vertical="center" indent="1"/>
    </xf>
    <xf numFmtId="0" fontId="8" fillId="8" borderId="16" applyNumberFormat="0" applyProtection="0">
      <alignment horizontal="left" vertical="center" indent="1"/>
    </xf>
    <xf numFmtId="0" fontId="50" fillId="8" borderId="16" applyNumberFormat="0" applyProtection="0">
      <alignment horizontal="left" vertical="top" indent="1"/>
    </xf>
    <xf numFmtId="0" fontId="8" fillId="8" borderId="16" applyNumberFormat="0" applyProtection="0">
      <alignment horizontal="left" vertical="top" indent="1"/>
    </xf>
    <xf numFmtId="0" fontId="50" fillId="61" borderId="15" applyNumberFormat="0" applyProtection="0">
      <alignment horizontal="left" vertical="center" indent="1"/>
    </xf>
    <xf numFmtId="0" fontId="8" fillId="61" borderId="16" applyNumberFormat="0" applyProtection="0">
      <alignment horizontal="left" vertical="center" indent="1"/>
    </xf>
    <xf numFmtId="0" fontId="50" fillId="61" borderId="16" applyNumberFormat="0" applyProtection="0">
      <alignment horizontal="left" vertical="top" indent="1"/>
    </xf>
    <xf numFmtId="0" fontId="8" fillId="61" borderId="16" applyNumberFormat="0" applyProtection="0">
      <alignment horizontal="left" vertical="top" indent="1"/>
    </xf>
    <xf numFmtId="0" fontId="50" fillId="63" borderId="19" applyNumberFormat="0">
      <protection locked="0"/>
    </xf>
    <xf numFmtId="0" fontId="8" fillId="63" borderId="1" applyNumberFormat="0">
      <protection locked="0"/>
    </xf>
    <xf numFmtId="0" fontId="57" fillId="60" borderId="20" applyBorder="0"/>
    <xf numFmtId="4" fontId="58" fillId="23" borderId="16" applyNumberFormat="0" applyProtection="0">
      <alignment vertical="center"/>
    </xf>
    <xf numFmtId="4" fontId="56" fillId="23" borderId="16" applyNumberFormat="0" applyProtection="0">
      <alignment vertical="center"/>
    </xf>
    <xf numFmtId="4" fontId="53" fillId="64" borderId="1" applyNumberFormat="0" applyProtection="0">
      <alignment vertical="center"/>
    </xf>
    <xf numFmtId="4" fontId="59" fillId="23" borderId="16" applyNumberFormat="0" applyProtection="0">
      <alignment vertical="center"/>
    </xf>
    <xf numFmtId="4" fontId="58" fillId="20" borderId="16" applyNumberFormat="0" applyProtection="0">
      <alignment horizontal="left" vertical="center" indent="1"/>
    </xf>
    <xf numFmtId="4" fontId="56" fillId="23" borderId="16" applyNumberFormat="0" applyProtection="0">
      <alignment horizontal="left" vertical="center" indent="1"/>
    </xf>
    <xf numFmtId="0" fontId="58" fillId="23" borderId="16" applyNumberFormat="0" applyProtection="0">
      <alignment horizontal="left" vertical="top" indent="1"/>
    </xf>
    <xf numFmtId="0" fontId="56" fillId="23" borderId="16" applyNumberFormat="0" applyProtection="0">
      <alignment horizontal="left" vertical="top" indent="1"/>
    </xf>
    <xf numFmtId="4" fontId="50" fillId="0" borderId="15" applyNumberFormat="0" applyProtection="0">
      <alignment horizontal="right" vertical="center"/>
    </xf>
    <xf numFmtId="4" fontId="56" fillId="61" borderId="16" applyNumberFormat="0" applyProtection="0">
      <alignment horizontal="right" vertical="center"/>
    </xf>
    <xf numFmtId="4" fontId="53" fillId="65" borderId="15" applyNumberFormat="0" applyProtection="0">
      <alignment horizontal="right" vertical="center"/>
    </xf>
    <xf numFmtId="4" fontId="59" fillId="61" borderId="16" applyNumberFormat="0" applyProtection="0">
      <alignment horizontal="right" vertical="center"/>
    </xf>
    <xf numFmtId="4" fontId="50" fillId="14" borderId="15" applyNumberFormat="0" applyProtection="0">
      <alignment horizontal="left" vertical="center" indent="1"/>
    </xf>
    <xf numFmtId="4" fontId="56" fillId="56" borderId="16" applyNumberFormat="0" applyProtection="0">
      <alignment horizontal="left" vertical="center" indent="1"/>
    </xf>
    <xf numFmtId="0" fontId="58" fillId="56" borderId="16" applyNumberFormat="0" applyProtection="0">
      <alignment horizontal="left" vertical="top" indent="1"/>
    </xf>
    <xf numFmtId="0" fontId="56" fillId="56" borderId="16" applyNumberFormat="0" applyProtection="0">
      <alignment horizontal="left" vertical="top" indent="1"/>
    </xf>
    <xf numFmtId="4" fontId="60" fillId="66" borderId="17" applyNumberFormat="0" applyProtection="0">
      <alignment horizontal="left" vertical="center" indent="1"/>
    </xf>
    <xf numFmtId="4" fontId="61" fillId="66" borderId="0" applyNumberFormat="0" applyProtection="0">
      <alignment horizontal="left" vertical="center" indent="1"/>
    </xf>
    <xf numFmtId="0" fontId="50" fillId="67" borderId="1"/>
    <xf numFmtId="4" fontId="62" fillId="63" borderId="15" applyNumberFormat="0" applyProtection="0">
      <alignment horizontal="right" vertical="center"/>
    </xf>
    <xf numFmtId="4" fontId="63" fillId="61" borderId="16" applyNumberFormat="0" applyProtection="0">
      <alignment horizontal="right" vertical="center"/>
    </xf>
    <xf numFmtId="0" fontId="6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3" fillId="16" borderId="0" applyNumberFormat="0" applyBorder="0" applyAlignment="0" applyProtection="0"/>
    <xf numFmtId="0" fontId="42" fillId="68" borderId="0" applyNumberFormat="0" applyBorder="0" applyAlignment="0" applyProtection="0"/>
    <xf numFmtId="0" fontId="3" fillId="17" borderId="0" applyNumberFormat="0" applyBorder="0" applyAlignment="0" applyProtection="0"/>
    <xf numFmtId="0" fontId="42" fillId="69" borderId="0" applyNumberFormat="0" applyBorder="0" applyAlignment="0" applyProtection="0"/>
    <xf numFmtId="0" fontId="3" fillId="18" borderId="0" applyNumberFormat="0" applyBorder="0" applyAlignment="0" applyProtection="0"/>
    <xf numFmtId="0" fontId="42" fillId="70" borderId="0" applyNumberFormat="0" applyBorder="0" applyAlignment="0" applyProtection="0"/>
    <xf numFmtId="0" fontId="3" fillId="13" borderId="0" applyNumberFormat="0" applyBorder="0" applyAlignment="0" applyProtection="0"/>
    <xf numFmtId="0" fontId="42" fillId="71" borderId="0" applyNumberFormat="0" applyBorder="0" applyAlignment="0" applyProtection="0"/>
    <xf numFmtId="0" fontId="3" fillId="14" borderId="0" applyNumberFormat="0" applyBorder="0" applyAlignment="0" applyProtection="0"/>
    <xf numFmtId="0" fontId="42" fillId="35" borderId="0" applyNumberFormat="0" applyBorder="0" applyAlignment="0" applyProtection="0"/>
    <xf numFmtId="0" fontId="3" fillId="19" borderId="0" applyNumberFormat="0" applyBorder="0" applyAlignment="0" applyProtection="0"/>
    <xf numFmtId="0" fontId="42" fillId="72" borderId="0" applyNumberFormat="0" applyBorder="0" applyAlignment="0" applyProtection="0"/>
    <xf numFmtId="0" fontId="50" fillId="46" borderId="15" applyNumberFormat="0" applyFont="0" applyAlignment="0" applyProtection="0"/>
    <xf numFmtId="0" fontId="5" fillId="20" borderId="2" applyNumberFormat="0" applyAlignment="0" applyProtection="0"/>
    <xf numFmtId="0" fontId="65" fillId="73" borderId="15" applyNumberFormat="0" applyAlignment="0" applyProtection="0"/>
    <xf numFmtId="0" fontId="10" fillId="4" borderId="0" applyNumberFormat="0" applyBorder="0" applyAlignment="0" applyProtection="0"/>
    <xf numFmtId="0" fontId="41" fillId="44" borderId="0" applyNumberFormat="0" applyBorder="0" applyAlignment="0" applyProtection="0"/>
    <xf numFmtId="0" fontId="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67" fillId="0" borderId="21" applyNumberFormat="0" applyFill="0" applyAlignment="0" applyProtection="0"/>
    <xf numFmtId="0" fontId="12" fillId="0" borderId="5" applyNumberFormat="0" applyFill="0" applyAlignment="0" applyProtection="0"/>
    <xf numFmtId="0" fontId="68" fillId="0" borderId="22" applyNumberFormat="0" applyFill="0" applyAlignment="0" applyProtection="0"/>
    <xf numFmtId="0" fontId="13" fillId="0" borderId="6" applyNumberFormat="0" applyFill="0" applyAlignment="0" applyProtection="0"/>
    <xf numFmtId="0" fontId="69" fillId="0" borderId="23" applyNumberFormat="0" applyFill="0" applyAlignment="0" applyProtection="0"/>
    <xf numFmtId="0" fontId="1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70" fillId="47" borderId="0" applyNumberFormat="0" applyBorder="0" applyAlignment="0" applyProtection="0"/>
    <xf numFmtId="0" fontId="8" fillId="0" borderId="0">
      <alignment wrapText="1"/>
    </xf>
    <xf numFmtId="0" fontId="24" fillId="0" borderId="10" applyNumberFormat="0" applyFill="0" applyAlignment="0" applyProtection="0"/>
    <xf numFmtId="0" fontId="45" fillId="0" borderId="24" applyNumberFormat="0" applyFill="0" applyAlignment="0" applyProtection="0"/>
    <xf numFmtId="0" fontId="20" fillId="20" borderId="9" applyNumberFormat="0" applyAlignment="0" applyProtection="0"/>
    <xf numFmtId="0" fontId="71" fillId="73" borderId="9" applyNumberFormat="0" applyAlignment="0" applyProtection="0"/>
    <xf numFmtId="0" fontId="14" fillId="7" borderId="2" applyNumberFormat="0" applyAlignment="0" applyProtection="0"/>
    <xf numFmtId="0" fontId="72" fillId="47" borderId="15" applyNumberFormat="0" applyAlignment="0" applyProtection="0"/>
    <xf numFmtId="0" fontId="4" fillId="3" borderId="0" applyNumberFormat="0" applyBorder="0" applyAlignment="0" applyProtection="0"/>
    <xf numFmtId="0" fontId="73" fillId="46" borderId="0" applyNumberFormat="0" applyBorder="0" applyAlignment="0" applyProtection="0"/>
    <xf numFmtId="0" fontId="6" fillId="21" borderId="3" applyNumberFormat="0" applyAlignment="0" applyProtection="0"/>
    <xf numFmtId="0" fontId="74" fillId="71" borderId="3" applyNumberFormat="0" applyAlignment="0" applyProtection="0"/>
    <xf numFmtId="0" fontId="15" fillId="0" borderId="7" applyNumberFormat="0" applyFill="0" applyAlignment="0" applyProtection="0"/>
    <xf numFmtId="0" fontId="70" fillId="0" borderId="25" applyNumberFormat="0" applyFill="0" applyAlignment="0" applyProtection="0"/>
    <xf numFmtId="0" fontId="35" fillId="0" borderId="0">
      <alignment horizontal="right" wrapText="1"/>
    </xf>
    <xf numFmtId="166" fontId="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8" fillId="2" borderId="0" applyNumberFormat="0" applyBorder="0" applyAlignment="0" applyProtection="0"/>
    <xf numFmtId="0" fontId="78" fillId="3" borderId="0" applyNumberFormat="0" applyBorder="0" applyAlignment="0" applyProtection="0"/>
    <xf numFmtId="0" fontId="78" fillId="4" borderId="0" applyNumberFormat="0" applyBorder="0" applyAlignment="0" applyProtection="0"/>
    <xf numFmtId="0" fontId="78" fillId="5" borderId="0" applyNumberFormat="0" applyBorder="0" applyAlignment="0" applyProtection="0"/>
    <xf numFmtId="0" fontId="78" fillId="6" borderId="0" applyNumberFormat="0" applyBorder="0" applyAlignment="0" applyProtection="0"/>
    <xf numFmtId="0" fontId="78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9" borderId="0" applyNumberFormat="0" applyBorder="0" applyAlignment="0" applyProtection="0"/>
    <xf numFmtId="0" fontId="78" fillId="10" borderId="0" applyNumberFormat="0" applyBorder="0" applyAlignment="0" applyProtection="0"/>
    <xf numFmtId="0" fontId="78" fillId="5" borderId="0" applyNumberFormat="0" applyBorder="0" applyAlignment="0" applyProtection="0"/>
    <xf numFmtId="0" fontId="78" fillId="8" borderId="0" applyNumberFormat="0" applyBorder="0" applyAlignment="0" applyProtection="0"/>
    <xf numFmtId="0" fontId="78" fillId="11" borderId="0" applyNumberFormat="0" applyBorder="0" applyAlignment="0" applyProtection="0"/>
    <xf numFmtId="0" fontId="79" fillId="12" borderId="0" applyNumberFormat="0" applyBorder="0" applyAlignment="0" applyProtection="0"/>
    <xf numFmtId="0" fontId="79" fillId="9" borderId="0" applyNumberFormat="0" applyBorder="0" applyAlignment="0" applyProtection="0"/>
    <xf numFmtId="0" fontId="79" fillId="10" borderId="0" applyNumberFormat="0" applyBorder="0" applyAlignment="0" applyProtection="0"/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9" borderId="0" applyNumberFormat="0" applyBorder="0" applyAlignment="0" applyProtection="0"/>
    <xf numFmtId="0" fontId="80" fillId="3" borderId="0" applyNumberFormat="0" applyBorder="0" applyAlignment="0" applyProtection="0"/>
    <xf numFmtId="0" fontId="81" fillId="20" borderId="2" applyNumberFormat="0" applyAlignment="0" applyProtection="0"/>
    <xf numFmtId="0" fontId="82" fillId="21" borderId="3" applyNumberFormat="0" applyAlignment="0" applyProtection="0"/>
    <xf numFmtId="43" fontId="77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84" fillId="4" borderId="0" applyNumberFormat="0" applyBorder="0" applyAlignment="0" applyProtection="0"/>
    <xf numFmtId="0" fontId="85" fillId="0" borderId="4" applyNumberFormat="0" applyFill="0" applyAlignment="0" applyProtection="0"/>
    <xf numFmtId="0" fontId="86" fillId="0" borderId="5" applyNumberFormat="0" applyFill="0" applyAlignment="0" applyProtection="0"/>
    <xf numFmtId="0" fontId="87" fillId="0" borderId="6" applyNumberFormat="0" applyFill="0" applyAlignment="0" applyProtection="0"/>
    <xf numFmtId="0" fontId="87" fillId="0" borderId="0" applyNumberFormat="0" applyFill="0" applyBorder="0" applyAlignment="0" applyProtection="0"/>
    <xf numFmtId="0" fontId="88" fillId="7" borderId="2" applyNumberFormat="0" applyAlignment="0" applyProtection="0"/>
    <xf numFmtId="0" fontId="89" fillId="0" borderId="7" applyNumberFormat="0" applyFill="0" applyAlignment="0" applyProtection="0"/>
    <xf numFmtId="0" fontId="90" fillId="22" borderId="0" applyNumberFormat="0" applyBorder="0" applyAlignment="0" applyProtection="0"/>
    <xf numFmtId="0" fontId="91" fillId="20" borderId="9" applyNumberFormat="0" applyAlignment="0" applyProtection="0"/>
    <xf numFmtId="9" fontId="77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10" applyNumberFormat="0" applyFill="0" applyAlignment="0" applyProtection="0"/>
    <xf numFmtId="0" fontId="94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8" fillId="23" borderId="8" applyNumberFormat="0" applyFont="0" applyAlignment="0" applyProtection="0"/>
    <xf numFmtId="0" fontId="95" fillId="2" borderId="0" applyNumberFormat="0" applyBorder="0" applyAlignment="0" applyProtection="0"/>
    <xf numFmtId="0" fontId="95" fillId="3" borderId="0" applyNumberFormat="0" applyBorder="0" applyAlignment="0" applyProtection="0"/>
    <xf numFmtId="0" fontId="95" fillId="4" borderId="0" applyNumberFormat="0" applyBorder="0" applyAlignment="0" applyProtection="0"/>
    <xf numFmtId="0" fontId="95" fillId="5" borderId="0" applyNumberFormat="0" applyBorder="0" applyAlignment="0" applyProtection="0"/>
    <xf numFmtId="0" fontId="95" fillId="6" borderId="0" applyNumberFormat="0" applyBorder="0" applyAlignment="0" applyProtection="0"/>
    <xf numFmtId="0" fontId="95" fillId="7" borderId="0" applyNumberFormat="0" applyBorder="0" applyAlignment="0" applyProtection="0"/>
    <xf numFmtId="0" fontId="95" fillId="8" borderId="0" applyNumberFormat="0" applyBorder="0" applyAlignment="0" applyProtection="0"/>
    <xf numFmtId="0" fontId="95" fillId="9" borderId="0" applyNumberFormat="0" applyBorder="0" applyAlignment="0" applyProtection="0"/>
    <xf numFmtId="0" fontId="95" fillId="10" borderId="0" applyNumberFormat="0" applyBorder="0" applyAlignment="0" applyProtection="0"/>
    <xf numFmtId="0" fontId="95" fillId="5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9" borderId="0" applyNumberFormat="0" applyBorder="0" applyAlignment="0" applyProtection="0"/>
    <xf numFmtId="0" fontId="96" fillId="10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5" borderId="0" applyNumberFormat="0" applyBorder="0" applyAlignment="0" applyProtection="0"/>
    <xf numFmtId="43" fontId="8" fillId="0" borderId="0" applyFont="0" applyFill="0" applyBorder="0" applyAlignment="0" applyProtection="0"/>
    <xf numFmtId="0" fontId="8" fillId="23" borderId="8" applyNumberFormat="0" applyFont="0" applyAlignment="0" applyProtection="0"/>
    <xf numFmtId="0" fontId="96" fillId="16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9" borderId="0" applyNumberFormat="0" applyBorder="0" applyAlignment="0" applyProtection="0"/>
    <xf numFmtId="0" fontId="8" fillId="23" borderId="8" applyNumberFormat="0" applyFont="0" applyAlignment="0" applyProtection="0"/>
    <xf numFmtId="0" fontId="97" fillId="20" borderId="2" applyNumberFormat="0" applyAlignment="0" applyProtection="0"/>
    <xf numFmtId="0" fontId="98" fillId="4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22" borderId="0" applyNumberFormat="0" applyBorder="0" applyAlignment="0" applyProtection="0"/>
    <xf numFmtId="0" fontId="102" fillId="0" borderId="10" applyNumberFormat="0" applyFill="0" applyAlignment="0" applyProtection="0"/>
    <xf numFmtId="0" fontId="103" fillId="20" borderId="9" applyNumberFormat="0" applyAlignment="0" applyProtection="0"/>
    <xf numFmtId="0" fontId="104" fillId="7" borderId="2" applyNumberFormat="0" applyAlignment="0" applyProtection="0"/>
    <xf numFmtId="0" fontId="105" fillId="3" borderId="0" applyNumberFormat="0" applyBorder="0" applyAlignment="0" applyProtection="0"/>
    <xf numFmtId="0" fontId="106" fillId="21" borderId="3" applyNumberFormat="0" applyAlignment="0" applyProtection="0"/>
    <xf numFmtId="0" fontId="107" fillId="0" borderId="7" applyNumberFormat="0" applyFill="0" applyAlignment="0" applyProtection="0"/>
    <xf numFmtId="0" fontId="8" fillId="0" borderId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23" borderId="8" applyNumberFormat="0" applyFont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9" borderId="0" applyNumberFormat="0" applyBorder="0" applyAlignment="0" applyProtection="0"/>
    <xf numFmtId="43" fontId="77" fillId="0" borderId="0" applyFont="0" applyFill="0" applyBorder="0" applyAlignment="0" applyProtection="0"/>
    <xf numFmtId="0" fontId="8" fillId="0" borderId="0">
      <alignment wrapText="1"/>
    </xf>
    <xf numFmtId="177" fontId="8" fillId="0" borderId="0">
      <alignment wrapText="1"/>
    </xf>
    <xf numFmtId="0" fontId="108" fillId="0" borderId="0" applyBorder="0"/>
  </cellStyleXfs>
  <cellXfs count="219">
    <xf numFmtId="0" fontId="0" fillId="0" borderId="0" xfId="0"/>
    <xf numFmtId="0" fontId="75" fillId="0" borderId="0" xfId="0" applyFont="1" applyFill="1"/>
    <xf numFmtId="0" fontId="75" fillId="0" borderId="0" xfId="0" applyFont="1" applyFill="1" applyAlignment="1"/>
    <xf numFmtId="172" fontId="75" fillId="0" borderId="1" xfId="79" applyNumberFormat="1" applyFont="1" applyFill="1" applyBorder="1" applyAlignment="1">
      <alignment horizontal="center"/>
    </xf>
    <xf numFmtId="172" fontId="75" fillId="0" borderId="14" xfId="79" applyNumberFormat="1" applyFont="1" applyFill="1" applyBorder="1" applyAlignment="1">
      <alignment horizontal="center"/>
    </xf>
    <xf numFmtId="2" fontId="76" fillId="0" borderId="0" xfId="48" applyNumberFormat="1" applyFont="1" applyFill="1" applyBorder="1" applyAlignment="1">
      <alignment horizontal="center"/>
    </xf>
    <xf numFmtId="0" fontId="75" fillId="0" borderId="0" xfId="0" applyFont="1" applyFill="1" applyBorder="1"/>
    <xf numFmtId="169" fontId="75" fillId="0" borderId="1" xfId="0" applyNumberFormat="1" applyFont="1" applyFill="1" applyBorder="1" applyAlignment="1"/>
    <xf numFmtId="169" fontId="75" fillId="0" borderId="13" xfId="0" applyNumberFormat="1" applyFont="1" applyFill="1" applyBorder="1" applyAlignment="1"/>
    <xf numFmtId="0" fontId="75" fillId="0" borderId="0" xfId="0" applyFont="1"/>
    <xf numFmtId="0" fontId="110" fillId="0" borderId="0" xfId="0" applyFont="1"/>
    <xf numFmtId="169" fontId="75" fillId="0" borderId="34" xfId="0" applyNumberFormat="1" applyFont="1" applyFill="1" applyBorder="1" applyAlignment="1"/>
    <xf numFmtId="0" fontId="75" fillId="74" borderId="0" xfId="0" applyFont="1" applyFill="1"/>
    <xf numFmtId="0" fontId="75" fillId="74" borderId="1" xfId="0" applyFont="1" applyFill="1" applyBorder="1" applyAlignment="1">
      <alignment horizontal="center" wrapText="1"/>
    </xf>
    <xf numFmtId="0" fontId="75" fillId="74" borderId="34" xfId="0" applyFont="1" applyFill="1" applyBorder="1" applyAlignment="1">
      <alignment horizontal="center" wrapText="1"/>
    </xf>
    <xf numFmtId="0" fontId="75" fillId="74" borderId="12" xfId="0" applyFont="1" applyFill="1" applyBorder="1"/>
    <xf numFmtId="0" fontId="75" fillId="74" borderId="0" xfId="0" applyFont="1" applyFill="1" applyBorder="1"/>
    <xf numFmtId="0" fontId="75" fillId="74" borderId="33" xfId="0" applyFont="1" applyFill="1" applyBorder="1"/>
    <xf numFmtId="1" fontId="76" fillId="0" borderId="0" xfId="829" applyNumberFormat="1" applyFont="1" applyFill="1" applyBorder="1" applyAlignment="1">
      <alignment horizontal="right"/>
    </xf>
    <xf numFmtId="0" fontId="76" fillId="74" borderId="37" xfId="0" applyFont="1" applyFill="1" applyBorder="1" applyAlignment="1">
      <alignment horizontal="center" wrapText="1"/>
    </xf>
    <xf numFmtId="0" fontId="76" fillId="74" borderId="38" xfId="0" applyFont="1" applyFill="1" applyBorder="1" applyAlignment="1">
      <alignment horizontal="center" wrapText="1"/>
    </xf>
    <xf numFmtId="0" fontId="75" fillId="0" borderId="32" xfId="0" applyFont="1" applyFill="1" applyBorder="1"/>
    <xf numFmtId="0" fontId="76" fillId="0" borderId="35" xfId="52" applyFont="1" applyBorder="1"/>
    <xf numFmtId="0" fontId="76" fillId="74" borderId="36" xfId="52" applyFont="1" applyFill="1" applyBorder="1"/>
    <xf numFmtId="0" fontId="76" fillId="74" borderId="37" xfId="52" applyFont="1" applyFill="1" applyBorder="1"/>
    <xf numFmtId="173" fontId="76" fillId="0" borderId="35" xfId="0" applyNumberFormat="1" applyFont="1" applyFill="1" applyBorder="1" applyAlignment="1">
      <alignment horizontal="center"/>
    </xf>
    <xf numFmtId="172" fontId="75" fillId="0" borderId="34" xfId="79" applyNumberFormat="1" applyFont="1" applyFill="1" applyBorder="1" applyAlignment="1">
      <alignment horizontal="center"/>
    </xf>
    <xf numFmtId="172" fontId="75" fillId="0" borderId="30" xfId="79" applyNumberFormat="1" applyFont="1" applyFill="1" applyBorder="1" applyAlignment="1">
      <alignment horizontal="center"/>
    </xf>
    <xf numFmtId="173" fontId="76" fillId="0" borderId="32" xfId="0" applyNumberFormat="1" applyFont="1" applyFill="1" applyBorder="1" applyAlignment="1">
      <alignment horizontal="center"/>
    </xf>
    <xf numFmtId="172" fontId="75" fillId="0" borderId="33" xfId="79" applyNumberFormat="1" applyFont="1" applyFill="1" applyBorder="1" applyAlignment="1">
      <alignment horizontal="center"/>
    </xf>
    <xf numFmtId="0" fontId="76" fillId="74" borderId="36" xfId="0" applyFont="1" applyFill="1" applyBorder="1" applyAlignment="1">
      <alignment horizontal="center" wrapText="1"/>
    </xf>
    <xf numFmtId="0" fontId="76" fillId="0" borderId="0" xfId="0" applyFont="1"/>
    <xf numFmtId="0" fontId="76" fillId="0" borderId="0" xfId="52" applyFont="1"/>
    <xf numFmtId="0" fontId="76" fillId="0" borderId="0" xfId="936" applyFont="1"/>
    <xf numFmtId="0" fontId="75" fillId="0" borderId="0" xfId="0" applyFont="1" applyBorder="1"/>
    <xf numFmtId="14" fontId="75" fillId="0" borderId="0" xfId="0" applyNumberFormat="1" applyFont="1"/>
    <xf numFmtId="0" fontId="75" fillId="0" borderId="0" xfId="0" applyFont="1" applyAlignment="1">
      <alignment horizontal="center"/>
    </xf>
    <xf numFmtId="172" fontId="75" fillId="0" borderId="0" xfId="0" applyNumberFormat="1" applyFont="1"/>
    <xf numFmtId="0" fontId="75" fillId="0" borderId="0" xfId="0" applyFont="1" applyAlignment="1"/>
    <xf numFmtId="0" fontId="114" fillId="0" borderId="0" xfId="0" applyFont="1" applyAlignment="1">
      <alignment horizontal="center" vertical="center" readingOrder="2"/>
    </xf>
    <xf numFmtId="169" fontId="75" fillId="0" borderId="0" xfId="0" applyNumberFormat="1" applyFont="1"/>
    <xf numFmtId="168" fontId="75" fillId="0" borderId="0" xfId="72" applyNumberFormat="1" applyFont="1"/>
    <xf numFmtId="1" fontId="75" fillId="0" borderId="0" xfId="0" applyNumberFormat="1" applyFont="1"/>
    <xf numFmtId="0" fontId="75" fillId="0" borderId="0" xfId="0" applyFont="1" applyAlignment="1">
      <alignment horizontal="right"/>
    </xf>
    <xf numFmtId="0" fontId="111" fillId="0" borderId="0" xfId="0" applyFont="1"/>
    <xf numFmtId="0" fontId="113" fillId="0" borderId="0" xfId="0" applyFont="1" applyAlignment="1">
      <alignment horizontal="center" vertical="center" readingOrder="2"/>
    </xf>
    <xf numFmtId="2" fontId="76" fillId="0" borderId="1" xfId="52" applyNumberFormat="1" applyFont="1" applyBorder="1"/>
    <xf numFmtId="0" fontId="109" fillId="74" borderId="36" xfId="0" applyFont="1" applyFill="1" applyBorder="1" applyAlignment="1">
      <alignment horizontal="center" wrapText="1"/>
    </xf>
    <xf numFmtId="0" fontId="109" fillId="74" borderId="37" xfId="0" applyFont="1" applyFill="1" applyBorder="1" applyAlignment="1">
      <alignment horizontal="center" wrapText="1"/>
    </xf>
    <xf numFmtId="0" fontId="109" fillId="74" borderId="38" xfId="0" applyFont="1" applyFill="1" applyBorder="1" applyAlignment="1">
      <alignment horizontal="center" wrapText="1"/>
    </xf>
    <xf numFmtId="0" fontId="75" fillId="0" borderId="35" xfId="0" applyFont="1" applyBorder="1"/>
    <xf numFmtId="172" fontId="75" fillId="0" borderId="1" xfId="79" applyNumberFormat="1" applyFont="1" applyBorder="1"/>
    <xf numFmtId="17" fontId="76" fillId="74" borderId="28" xfId="0" applyNumberFormat="1" applyFont="1" applyFill="1" applyBorder="1"/>
    <xf numFmtId="14" fontId="76" fillId="0" borderId="0" xfId="936" applyNumberFormat="1" applyFont="1"/>
    <xf numFmtId="174" fontId="76" fillId="0" borderId="0" xfId="936" applyNumberFormat="1" applyFont="1"/>
    <xf numFmtId="179" fontId="76" fillId="0" borderId="0" xfId="936" applyNumberFormat="1" applyFont="1"/>
    <xf numFmtId="3" fontId="76" fillId="0" borderId="0" xfId="936" applyNumberFormat="1" applyFont="1"/>
    <xf numFmtId="0" fontId="115" fillId="0" borderId="0" xfId="0" applyFont="1" applyAlignment="1">
      <alignment horizontal="right" vertical="center"/>
    </xf>
    <xf numFmtId="169" fontId="76" fillId="0" borderId="27" xfId="58" applyNumberFormat="1" applyFont="1" applyBorder="1"/>
    <xf numFmtId="0" fontId="112" fillId="0" borderId="0" xfId="0" applyFont="1"/>
    <xf numFmtId="0" fontId="110" fillId="0" borderId="0" xfId="0" applyFont="1" applyFill="1"/>
    <xf numFmtId="0" fontId="112" fillId="0" borderId="0" xfId="936" applyFont="1"/>
    <xf numFmtId="0" fontId="112" fillId="0" borderId="0" xfId="936" applyFont="1" applyAlignment="1">
      <alignment readingOrder="2"/>
    </xf>
    <xf numFmtId="0" fontId="116" fillId="0" borderId="0" xfId="0" applyFont="1"/>
    <xf numFmtId="2" fontId="76" fillId="0" borderId="0" xfId="48" applyNumberFormat="1" applyFont="1" applyFill="1" applyAlignment="1">
      <alignment horizontal="center"/>
    </xf>
    <xf numFmtId="172" fontId="75" fillId="0" borderId="39" xfId="79" applyNumberFormat="1" applyFont="1" applyFill="1" applyBorder="1" applyAlignment="1">
      <alignment horizontal="center"/>
    </xf>
    <xf numFmtId="0" fontId="75" fillId="0" borderId="43" xfId="0" applyFont="1" applyBorder="1"/>
    <xf numFmtId="0" fontId="109" fillId="74" borderId="45" xfId="0" applyFont="1" applyFill="1" applyBorder="1" applyAlignment="1">
      <alignment horizontal="center" wrapText="1"/>
    </xf>
    <xf numFmtId="1" fontId="76" fillId="0" borderId="0" xfId="829" applyNumberFormat="1" applyFont="1" applyFill="1" applyAlignment="1">
      <alignment horizontal="right"/>
    </xf>
    <xf numFmtId="3" fontId="76" fillId="0" borderId="0" xfId="829" applyNumberFormat="1" applyFont="1" applyFill="1" applyAlignment="1">
      <alignment horizontal="center"/>
    </xf>
    <xf numFmtId="0" fontId="76" fillId="74" borderId="0" xfId="0" applyFont="1" applyFill="1"/>
    <xf numFmtId="14" fontId="75" fillId="0" borderId="0" xfId="0" applyNumberFormat="1" applyFont="1" applyBorder="1"/>
    <xf numFmtId="169" fontId="76" fillId="0" borderId="14" xfId="58" applyNumberFormat="1" applyFont="1" applyBorder="1"/>
    <xf numFmtId="173" fontId="76" fillId="0" borderId="39" xfId="0" applyNumberFormat="1" applyFont="1" applyFill="1" applyBorder="1" applyAlignment="1">
      <alignment horizontal="center"/>
    </xf>
    <xf numFmtId="172" fontId="75" fillId="0" borderId="13" xfId="79" applyNumberFormat="1" applyFont="1" applyFill="1" applyBorder="1" applyAlignment="1">
      <alignment horizontal="center"/>
    </xf>
    <xf numFmtId="173" fontId="76" fillId="0" borderId="46" xfId="0" applyNumberFormat="1" applyFont="1" applyFill="1" applyBorder="1" applyAlignment="1">
      <alignment horizontal="center"/>
    </xf>
    <xf numFmtId="172" fontId="75" fillId="0" borderId="44" xfId="79" applyNumberFormat="1" applyFont="1" applyFill="1" applyBorder="1" applyAlignment="1">
      <alignment horizontal="center"/>
    </xf>
    <xf numFmtId="172" fontId="75" fillId="0" borderId="42" xfId="79" applyNumberFormat="1" applyFont="1" applyFill="1" applyBorder="1" applyAlignment="1">
      <alignment horizontal="center"/>
    </xf>
    <xf numFmtId="0" fontId="110" fillId="0" borderId="0" xfId="0" applyFont="1" applyAlignment="1">
      <alignment horizontal="right" readingOrder="2"/>
    </xf>
    <xf numFmtId="1" fontId="76" fillId="74" borderId="0" xfId="0" applyNumberFormat="1" applyFont="1" applyFill="1" applyAlignment="1">
      <alignment horizontal="center"/>
    </xf>
    <xf numFmtId="1" fontId="76" fillId="0" borderId="0" xfId="0" applyNumberFormat="1" applyFont="1" applyFill="1" applyAlignment="1">
      <alignment horizontal="center"/>
    </xf>
    <xf numFmtId="169" fontId="76" fillId="0" borderId="1" xfId="58" applyNumberFormat="1" applyFont="1" applyBorder="1"/>
    <xf numFmtId="169" fontId="76" fillId="0" borderId="44" xfId="58" applyNumberFormat="1" applyFont="1" applyBorder="1"/>
    <xf numFmtId="1" fontId="76" fillId="74" borderId="0" xfId="0" applyNumberFormat="1" applyFont="1" applyFill="1"/>
    <xf numFmtId="172" fontId="76" fillId="0" borderId="0" xfId="0" applyNumberFormat="1" applyFont="1" applyFill="1"/>
    <xf numFmtId="1" fontId="76" fillId="0" borderId="0" xfId="0" applyNumberFormat="1" applyFont="1" applyFill="1"/>
    <xf numFmtId="0" fontId="75" fillId="0" borderId="47" xfId="0" applyFont="1" applyBorder="1"/>
    <xf numFmtId="3" fontId="75" fillId="0" borderId="0" xfId="0" applyNumberFormat="1" applyFont="1" applyAlignment="1">
      <alignment horizontal="center"/>
    </xf>
    <xf numFmtId="173" fontId="76" fillId="0" borderId="48" xfId="0" applyNumberFormat="1" applyFont="1" applyFill="1" applyBorder="1" applyAlignment="1">
      <alignment horizontal="center"/>
    </xf>
    <xf numFmtId="0" fontId="75" fillId="0" borderId="49" xfId="0" applyFont="1" applyBorder="1"/>
    <xf numFmtId="0" fontId="76" fillId="74" borderId="45" xfId="0" applyFont="1" applyFill="1" applyBorder="1" applyAlignment="1">
      <alignment horizontal="center" wrapText="1"/>
    </xf>
    <xf numFmtId="0" fontId="0" fillId="0" borderId="0" xfId="0" applyNumberFormat="1"/>
    <xf numFmtId="0" fontId="76" fillId="74" borderId="0" xfId="0" applyFont="1" applyFill="1" applyAlignment="1">
      <alignment horizontal="right"/>
    </xf>
    <xf numFmtId="3" fontId="75" fillId="0" borderId="0" xfId="0" applyNumberFormat="1" applyFont="1"/>
    <xf numFmtId="172" fontId="75" fillId="0" borderId="27" xfId="79" applyNumberFormat="1" applyFont="1" applyFill="1" applyBorder="1" applyAlignment="1">
      <alignment horizontal="center"/>
    </xf>
    <xf numFmtId="172" fontId="75" fillId="0" borderId="48" xfId="79" applyNumberFormat="1" applyFont="1" applyFill="1" applyBorder="1" applyAlignment="1">
      <alignment horizontal="center"/>
    </xf>
    <xf numFmtId="172" fontId="75" fillId="0" borderId="0" xfId="0" applyNumberFormat="1" applyFont="1" applyAlignment="1">
      <alignment horizontal="center"/>
    </xf>
    <xf numFmtId="0" fontId="75" fillId="0" borderId="53" xfId="0" applyFont="1" applyBorder="1"/>
    <xf numFmtId="0" fontId="76" fillId="0" borderId="34" xfId="52" applyFont="1" applyFill="1" applyBorder="1"/>
    <xf numFmtId="2" fontId="76" fillId="0" borderId="27" xfId="52" applyNumberFormat="1" applyFont="1" applyFill="1" applyBorder="1"/>
    <xf numFmtId="2" fontId="76" fillId="0" borderId="44" xfId="52" applyNumberFormat="1" applyFont="1" applyFill="1" applyBorder="1"/>
    <xf numFmtId="0" fontId="76" fillId="74" borderId="52" xfId="52" applyFont="1" applyFill="1" applyBorder="1"/>
    <xf numFmtId="0" fontId="75" fillId="74" borderId="26" xfId="0" applyFont="1" applyFill="1" applyBorder="1" applyAlignment="1">
      <alignment horizontal="center" wrapText="1"/>
    </xf>
    <xf numFmtId="0" fontId="75" fillId="76" borderId="0" xfId="0" applyFont="1" applyFill="1"/>
    <xf numFmtId="1" fontId="76" fillId="0" borderId="0" xfId="48" applyNumberFormat="1" applyFont="1" applyFill="1" applyAlignment="1">
      <alignment horizontal="center"/>
    </xf>
    <xf numFmtId="0" fontId="36" fillId="0" borderId="0" xfId="0" applyFont="1" applyAlignment="1">
      <alignment readingOrder="2"/>
    </xf>
    <xf numFmtId="169" fontId="75" fillId="0" borderId="0" xfId="0" applyNumberFormat="1" applyFont="1" applyBorder="1"/>
    <xf numFmtId="17" fontId="75" fillId="0" borderId="53" xfId="0" applyNumberFormat="1" applyFont="1" applyBorder="1"/>
    <xf numFmtId="180" fontId="75" fillId="0" borderId="53" xfId="0" applyNumberFormat="1" applyFont="1" applyBorder="1"/>
    <xf numFmtId="169" fontId="75" fillId="75" borderId="49" xfId="72" applyNumberFormat="1" applyFont="1" applyFill="1" applyBorder="1"/>
    <xf numFmtId="1" fontId="75" fillId="75" borderId="49" xfId="72" applyNumberFormat="1" applyFont="1" applyFill="1" applyBorder="1"/>
    <xf numFmtId="1" fontId="75" fillId="75" borderId="44" xfId="72" applyNumberFormat="1" applyFont="1" applyFill="1" applyBorder="1"/>
    <xf numFmtId="169" fontId="75" fillId="0" borderId="49" xfId="72" applyNumberFormat="1" applyFont="1" applyBorder="1"/>
    <xf numFmtId="1" fontId="75" fillId="0" borderId="49" xfId="72" applyNumberFormat="1" applyFont="1" applyBorder="1"/>
    <xf numFmtId="1" fontId="75" fillId="0" borderId="44" xfId="72" applyNumberFormat="1" applyFont="1" applyBorder="1"/>
    <xf numFmtId="181" fontId="75" fillId="0" borderId="53" xfId="0" applyNumberFormat="1" applyFont="1" applyBorder="1"/>
    <xf numFmtId="0" fontId="117" fillId="77" borderId="0" xfId="0" applyFont="1" applyFill="1" applyBorder="1"/>
    <xf numFmtId="0" fontId="75" fillId="75" borderId="51" xfId="0" applyFont="1" applyFill="1" applyBorder="1"/>
    <xf numFmtId="0" fontId="75" fillId="0" borderId="51" xfId="0" applyFont="1" applyBorder="1"/>
    <xf numFmtId="1" fontId="75" fillId="75" borderId="54" xfId="72" applyNumberFormat="1" applyFont="1" applyFill="1" applyBorder="1"/>
    <xf numFmtId="0" fontId="109" fillId="74" borderId="0" xfId="0" applyFont="1" applyFill="1" applyBorder="1" applyAlignment="1">
      <alignment horizontal="center" wrapText="1"/>
    </xf>
    <xf numFmtId="0" fontId="109" fillId="74" borderId="31" xfId="0" applyFont="1" applyFill="1" applyBorder="1" applyAlignment="1">
      <alignment horizontal="center" wrapText="1"/>
    </xf>
    <xf numFmtId="1" fontId="109" fillId="74" borderId="31" xfId="0" applyNumberFormat="1" applyFont="1" applyFill="1" applyBorder="1" applyAlignment="1">
      <alignment horizontal="center" wrapText="1"/>
    </xf>
    <xf numFmtId="1" fontId="109" fillId="74" borderId="26" xfId="0" applyNumberFormat="1" applyFont="1" applyFill="1" applyBorder="1" applyAlignment="1">
      <alignment horizontal="center" wrapText="1"/>
    </xf>
    <xf numFmtId="49" fontId="109" fillId="74" borderId="38" xfId="0" applyNumberFormat="1" applyFont="1" applyFill="1" applyBorder="1" applyAlignment="1">
      <alignment horizontal="center" wrapText="1"/>
    </xf>
    <xf numFmtId="172" fontId="75" fillId="0" borderId="14" xfId="79" applyNumberFormat="1" applyFont="1" applyFill="1" applyBorder="1"/>
    <xf numFmtId="172" fontId="75" fillId="0" borderId="55" xfId="79" applyNumberFormat="1" applyFont="1" applyFill="1" applyBorder="1"/>
    <xf numFmtId="0" fontId="75" fillId="0" borderId="56" xfId="0" applyFont="1" applyBorder="1"/>
    <xf numFmtId="172" fontId="75" fillId="0" borderId="55" xfId="79" applyNumberFormat="1" applyFont="1" applyFill="1" applyBorder="1" applyAlignment="1">
      <alignment horizontal="center" wrapText="1"/>
    </xf>
    <xf numFmtId="0" fontId="76" fillId="0" borderId="56" xfId="52" applyFont="1" applyFill="1" applyBorder="1"/>
    <xf numFmtId="2" fontId="75" fillId="0" borderId="0" xfId="0" applyNumberFormat="1" applyFont="1" applyAlignment="1">
      <alignment horizontal="center"/>
    </xf>
    <xf numFmtId="172" fontId="75" fillId="0" borderId="49" xfId="79" applyNumberFormat="1" applyFont="1" applyFill="1" applyBorder="1" applyAlignment="1">
      <alignment horizontal="right" wrapText="1"/>
    </xf>
    <xf numFmtId="172" fontId="76" fillId="0" borderId="0" xfId="0" applyNumberFormat="1" applyFont="1" applyFill="1" applyAlignment="1">
      <alignment horizontal="right"/>
    </xf>
    <xf numFmtId="1" fontId="76" fillId="0" borderId="0" xfId="0" applyNumberFormat="1" applyFont="1" applyFill="1" applyAlignment="1">
      <alignment horizontal="right"/>
    </xf>
    <xf numFmtId="0" fontId="76" fillId="0" borderId="0" xfId="0" applyFont="1" applyFill="1" applyAlignment="1">
      <alignment horizontal="right"/>
    </xf>
    <xf numFmtId="1" fontId="75" fillId="0" borderId="0" xfId="0" applyNumberFormat="1" applyFont="1" applyAlignment="1">
      <alignment horizontal="right"/>
    </xf>
    <xf numFmtId="2" fontId="76" fillId="0" borderId="0" xfId="52" applyNumberFormat="1" applyFont="1"/>
    <xf numFmtId="3" fontId="76" fillId="0" borderId="0" xfId="0" applyNumberFormat="1" applyFont="1" applyFill="1"/>
    <xf numFmtId="3" fontId="76" fillId="0" borderId="0" xfId="0" applyNumberFormat="1" applyFont="1" applyFill="1" applyAlignment="1">
      <alignment horizontal="right"/>
    </xf>
    <xf numFmtId="0" fontId="0" fillId="0" borderId="0" xfId="0" quotePrefix="1"/>
    <xf numFmtId="19" fontId="0" fillId="0" borderId="0" xfId="0" applyNumberFormat="1"/>
    <xf numFmtId="22" fontId="0" fillId="0" borderId="0" xfId="0" applyNumberFormat="1"/>
    <xf numFmtId="172" fontId="75" fillId="0" borderId="55" xfId="79" applyNumberFormat="1" applyFont="1" applyFill="1" applyBorder="1" applyAlignment="1">
      <alignment horizontal="right" wrapText="1"/>
    </xf>
    <xf numFmtId="0" fontId="113" fillId="0" borderId="0" xfId="0" applyFont="1" applyFill="1" applyAlignment="1"/>
    <xf numFmtId="0" fontId="76" fillId="0" borderId="36" xfId="0" applyFont="1" applyFill="1" applyBorder="1" applyAlignment="1">
      <alignment horizontal="center" wrapText="1"/>
    </xf>
    <xf numFmtId="0" fontId="76" fillId="0" borderId="37" xfId="0" applyFont="1" applyFill="1" applyBorder="1" applyAlignment="1">
      <alignment horizontal="center" wrapText="1"/>
    </xf>
    <xf numFmtId="0" fontId="76" fillId="0" borderId="38" xfId="0" applyFont="1" applyFill="1" applyBorder="1" applyAlignment="1">
      <alignment horizontal="center" wrapText="1"/>
    </xf>
    <xf numFmtId="0" fontId="75" fillId="0" borderId="0" xfId="0" applyFont="1" applyFill="1" applyAlignment="1">
      <alignment horizontal="center"/>
    </xf>
    <xf numFmtId="172" fontId="75" fillId="0" borderId="0" xfId="0" applyNumberFormat="1" applyFont="1" applyFill="1" applyAlignment="1">
      <alignment horizontal="center"/>
    </xf>
    <xf numFmtId="9" fontId="75" fillId="0" borderId="0" xfId="0" applyNumberFormat="1" applyFont="1"/>
    <xf numFmtId="180" fontId="75" fillId="0" borderId="0" xfId="0" applyNumberFormat="1" applyFont="1" applyBorder="1"/>
    <xf numFmtId="0" fontId="117" fillId="77" borderId="0" xfId="0" applyFont="1" applyFill="1"/>
    <xf numFmtId="2" fontId="0" fillId="0" borderId="0" xfId="0" applyNumberFormat="1"/>
    <xf numFmtId="172" fontId="75" fillId="0" borderId="13" xfId="79" applyNumberFormat="1" applyFont="1" applyBorder="1"/>
    <xf numFmtId="172" fontId="75" fillId="0" borderId="56" xfId="79" applyNumberFormat="1" applyFont="1" applyFill="1" applyBorder="1"/>
    <xf numFmtId="0" fontId="0" fillId="0" borderId="0" xfId="0" applyFill="1"/>
    <xf numFmtId="1" fontId="75" fillId="0" borderId="14" xfId="72" applyNumberFormat="1" applyFont="1" applyBorder="1"/>
    <xf numFmtId="180" fontId="0" fillId="0" borderId="0" xfId="0" applyNumberFormat="1"/>
    <xf numFmtId="2" fontId="119" fillId="74" borderId="49" xfId="105" applyNumberFormat="1" applyFont="1" applyFill="1" applyBorder="1" applyAlignment="1">
      <alignment horizontal="center"/>
    </xf>
    <xf numFmtId="2" fontId="119" fillId="74" borderId="26" xfId="105" applyNumberFormat="1" applyFont="1" applyFill="1" applyBorder="1" applyAlignment="1">
      <alignment horizontal="center"/>
    </xf>
    <xf numFmtId="2" fontId="120" fillId="74" borderId="29" xfId="105" applyNumberFormat="1" applyFont="1" applyFill="1" applyBorder="1" applyAlignment="1">
      <alignment horizontal="center"/>
    </xf>
    <xf numFmtId="2" fontId="120" fillId="74" borderId="37" xfId="105" applyNumberFormat="1" applyFont="1" applyFill="1" applyBorder="1" applyAlignment="1">
      <alignment horizontal="center"/>
    </xf>
    <xf numFmtId="14" fontId="36" fillId="0" borderId="50" xfId="0" applyNumberFormat="1" applyFont="1" applyBorder="1"/>
    <xf numFmtId="2" fontId="120" fillId="0" borderId="49" xfId="103" applyNumberFormat="1" applyFont="1" applyBorder="1" applyAlignment="1">
      <alignment horizontal="center"/>
    </xf>
    <xf numFmtId="182" fontId="120" fillId="0" borderId="55" xfId="103" applyNumberFormat="1" applyFont="1" applyFill="1" applyBorder="1" applyAlignment="1">
      <alignment horizontal="center"/>
    </xf>
    <xf numFmtId="1" fontId="120" fillId="0" borderId="0" xfId="103" applyNumberFormat="1" applyFont="1" applyFill="1" applyBorder="1" applyAlignment="1">
      <alignment horizontal="center"/>
    </xf>
    <xf numFmtId="2" fontId="120" fillId="0" borderId="0" xfId="103" applyNumberFormat="1" applyFont="1" applyFill="1" applyBorder="1" applyAlignment="1">
      <alignment horizontal="center"/>
    </xf>
    <xf numFmtId="182" fontId="120" fillId="0" borderId="12" xfId="103" applyNumberFormat="1" applyFont="1" applyFill="1" applyBorder="1" applyAlignment="1">
      <alignment horizontal="center"/>
    </xf>
    <xf numFmtId="2" fontId="120" fillId="0" borderId="12" xfId="103" applyNumberFormat="1" applyFont="1" applyFill="1" applyBorder="1" applyAlignment="1">
      <alignment horizontal="center"/>
    </xf>
    <xf numFmtId="1" fontId="120" fillId="0" borderId="0" xfId="0" applyNumberFormat="1" applyFont="1" applyFill="1" applyBorder="1" applyAlignment="1" applyProtection="1">
      <alignment horizontal="center"/>
    </xf>
    <xf numFmtId="10" fontId="120" fillId="0" borderId="0" xfId="0" applyNumberFormat="1" applyFont="1" applyFill="1" applyBorder="1" applyAlignment="1" applyProtection="1">
      <alignment horizontal="center"/>
    </xf>
    <xf numFmtId="178" fontId="120" fillId="0" borderId="0" xfId="103" applyNumberFormat="1" applyFont="1" applyFill="1" applyBorder="1" applyAlignment="1">
      <alignment horizontal="center"/>
    </xf>
    <xf numFmtId="10" fontId="36" fillId="0" borderId="0" xfId="0" applyNumberFormat="1" applyFont="1" applyAlignment="1">
      <alignment horizontal="center"/>
    </xf>
    <xf numFmtId="10" fontId="120" fillId="0" borderId="0" xfId="103" applyNumberFormat="1" applyFont="1" applyFill="1" applyBorder="1" applyAlignment="1">
      <alignment horizontal="center"/>
    </xf>
    <xf numFmtId="0" fontId="36" fillId="0" borderId="0" xfId="0" applyFont="1"/>
    <xf numFmtId="14" fontId="36" fillId="0" borderId="0" xfId="0" applyNumberFormat="1" applyFont="1"/>
    <xf numFmtId="0" fontId="36" fillId="0" borderId="0" xfId="0" applyFont="1" applyAlignment="1">
      <alignment horizontal="center"/>
    </xf>
    <xf numFmtId="0" fontId="121" fillId="0" borderId="0" xfId="0" applyFont="1"/>
    <xf numFmtId="0" fontId="121" fillId="0" borderId="0" xfId="0" applyFont="1" applyAlignment="1">
      <alignment horizontal="right" readingOrder="2"/>
    </xf>
    <xf numFmtId="0" fontId="123" fillId="0" borderId="0" xfId="0" applyFont="1"/>
    <xf numFmtId="0" fontId="36" fillId="0" borderId="40" xfId="0" applyFont="1" applyFill="1" applyBorder="1" applyAlignment="1">
      <alignment horizontal="right" readingOrder="2"/>
    </xf>
    <xf numFmtId="2" fontId="36" fillId="0" borderId="30" xfId="0" applyNumberFormat="1" applyFont="1" applyFill="1" applyBorder="1" applyAlignment="1">
      <alignment horizontal="center" vertical="center"/>
    </xf>
    <xf numFmtId="2" fontId="36" fillId="0" borderId="41" xfId="0" applyNumberFormat="1" applyFont="1" applyFill="1" applyBorder="1" applyAlignment="1">
      <alignment horizontal="center" vertical="center"/>
    </xf>
    <xf numFmtId="0" fontId="36" fillId="0" borderId="51" xfId="0" applyFont="1" applyFill="1" applyBorder="1" applyAlignment="1">
      <alignment horizontal="right" readingOrder="2"/>
    </xf>
    <xf numFmtId="2" fontId="36" fillId="0" borderId="49" xfId="0" applyNumberFormat="1" applyFont="1" applyFill="1" applyBorder="1" applyAlignment="1">
      <alignment horizontal="center" vertical="center"/>
    </xf>
    <xf numFmtId="2" fontId="36" fillId="0" borderId="55" xfId="0" applyNumberFormat="1" applyFont="1" applyFill="1" applyBorder="1" applyAlignment="1">
      <alignment horizontal="center" vertical="center"/>
    </xf>
    <xf numFmtId="0" fontId="36" fillId="74" borderId="0" xfId="0" applyFont="1" applyFill="1" applyBorder="1" applyAlignment="1">
      <alignment horizontal="center" wrapText="1"/>
    </xf>
    <xf numFmtId="0" fontId="36" fillId="74" borderId="31" xfId="0" applyFont="1" applyFill="1" applyBorder="1" applyAlignment="1">
      <alignment horizontal="center" wrapText="1"/>
    </xf>
    <xf numFmtId="0" fontId="36" fillId="74" borderId="0" xfId="0" applyFont="1" applyFill="1"/>
    <xf numFmtId="0" fontId="120" fillId="74" borderId="0" xfId="936" applyFont="1" applyFill="1"/>
    <xf numFmtId="0" fontId="120" fillId="0" borderId="0" xfId="936" applyFont="1"/>
    <xf numFmtId="14" fontId="120" fillId="0" borderId="0" xfId="936" applyNumberFormat="1" applyFont="1"/>
    <xf numFmtId="174" fontId="120" fillId="0" borderId="0" xfId="936" applyNumberFormat="1" applyFont="1"/>
    <xf numFmtId="1" fontId="120" fillId="0" borderId="0" xfId="936" applyNumberFormat="1" applyFont="1"/>
    <xf numFmtId="1" fontId="123" fillId="0" borderId="0" xfId="0" applyNumberFormat="1" applyFont="1"/>
    <xf numFmtId="0" fontId="36" fillId="0" borderId="57" xfId="0" applyFont="1" applyBorder="1" applyAlignment="1">
      <alignment readingOrder="2"/>
    </xf>
    <xf numFmtId="0" fontId="36" fillId="74" borderId="36" xfId="0" applyFont="1" applyFill="1" applyBorder="1" applyAlignment="1">
      <alignment horizontal="right" vertical="center" wrapText="1" readingOrder="2"/>
    </xf>
    <xf numFmtId="0" fontId="123" fillId="74" borderId="37" xfId="0" applyFont="1" applyFill="1" applyBorder="1" applyAlignment="1">
      <alignment horizontal="center" vertical="center" wrapText="1" readingOrder="2"/>
    </xf>
    <xf numFmtId="0" fontId="123" fillId="74" borderId="38" xfId="0" applyFont="1" applyFill="1" applyBorder="1" applyAlignment="1">
      <alignment horizontal="center" vertical="center" wrapText="1" readingOrder="2"/>
    </xf>
    <xf numFmtId="0" fontId="122" fillId="0" borderId="57" xfId="0" applyFont="1" applyBorder="1" applyAlignment="1">
      <alignment horizontal="right" vertical="center" wrapText="1" readingOrder="2"/>
    </xf>
    <xf numFmtId="0" fontId="121" fillId="0" borderId="1" xfId="0" applyFont="1" applyBorder="1" applyAlignment="1">
      <alignment horizontal="center" vertical="center" wrapText="1" readingOrder="2"/>
    </xf>
    <xf numFmtId="0" fontId="121" fillId="0" borderId="13" xfId="0" applyFont="1" applyBorder="1" applyAlignment="1">
      <alignment horizontal="center" vertical="center" wrapText="1" readingOrder="2"/>
    </xf>
    <xf numFmtId="0" fontId="124" fillId="0" borderId="57" xfId="0" applyFont="1" applyBorder="1" applyAlignment="1">
      <alignment horizontal="right" vertical="center" wrapText="1" readingOrder="2"/>
    </xf>
    <xf numFmtId="10" fontId="121" fillId="0" borderId="1" xfId="0" applyNumberFormat="1" applyFont="1" applyBorder="1" applyAlignment="1">
      <alignment horizontal="center" vertical="center" wrapText="1" readingOrder="2"/>
    </xf>
    <xf numFmtId="10" fontId="121" fillId="0" borderId="13" xfId="0" applyNumberFormat="1" applyFont="1" applyBorder="1" applyAlignment="1">
      <alignment horizontal="center" vertical="center" wrapText="1" readingOrder="2"/>
    </xf>
    <xf numFmtId="2" fontId="121" fillId="0" borderId="1" xfId="0" applyNumberFormat="1" applyFont="1" applyBorder="1" applyAlignment="1">
      <alignment horizontal="center" vertical="center" wrapText="1" readingOrder="2"/>
    </xf>
    <xf numFmtId="0" fontId="125" fillId="0" borderId="1" xfId="0" applyFont="1" applyBorder="1" applyAlignment="1">
      <alignment horizontal="center" vertical="center" wrapText="1" readingOrder="1"/>
    </xf>
    <xf numFmtId="0" fontId="125" fillId="0" borderId="13" xfId="0" applyFont="1" applyBorder="1" applyAlignment="1">
      <alignment horizontal="center" vertical="center" wrapText="1" readingOrder="1"/>
    </xf>
    <xf numFmtId="0" fontId="125" fillId="0" borderId="1" xfId="0" applyFont="1" applyBorder="1" applyAlignment="1">
      <alignment horizontal="center" vertical="center" wrapText="1" readingOrder="2"/>
    </xf>
    <xf numFmtId="0" fontId="125" fillId="0" borderId="13" xfId="0" applyFont="1" applyBorder="1" applyAlignment="1">
      <alignment horizontal="center" vertical="center" wrapText="1" readingOrder="2"/>
    </xf>
    <xf numFmtId="0" fontId="36" fillId="0" borderId="1" xfId="0" applyFont="1" applyBorder="1" applyAlignment="1">
      <alignment horizontal="center" vertical="center" wrapText="1" readingOrder="2"/>
    </xf>
    <xf numFmtId="0" fontId="124" fillId="0" borderId="56" xfId="0" applyFont="1" applyBorder="1" applyAlignment="1">
      <alignment horizontal="right" vertical="center" wrapText="1" readingOrder="2"/>
    </xf>
    <xf numFmtId="0" fontId="125" fillId="0" borderId="14" xfId="0" applyFont="1" applyBorder="1" applyAlignment="1">
      <alignment horizontal="center" vertical="center" wrapText="1" readingOrder="1"/>
    </xf>
    <xf numFmtId="0" fontId="121" fillId="0" borderId="14" xfId="0" applyFont="1" applyBorder="1" applyAlignment="1">
      <alignment horizontal="center" vertical="center" wrapText="1" readingOrder="2"/>
    </xf>
    <xf numFmtId="0" fontId="121" fillId="0" borderId="55" xfId="0" applyFont="1" applyBorder="1" applyAlignment="1">
      <alignment horizontal="center" vertical="center" wrapText="1" readingOrder="2"/>
    </xf>
    <xf numFmtId="0" fontId="36" fillId="0" borderId="0" xfId="0" applyFont="1" applyBorder="1" applyAlignment="1">
      <alignment readingOrder="2"/>
    </xf>
    <xf numFmtId="0" fontId="36" fillId="0" borderId="0" xfId="0" applyFont="1" applyBorder="1"/>
    <xf numFmtId="0" fontId="121" fillId="0" borderId="0" xfId="0" applyFont="1" applyBorder="1" applyAlignment="1">
      <alignment readingOrder="2"/>
    </xf>
    <xf numFmtId="0" fontId="127" fillId="0" borderId="0" xfId="0" applyFont="1" applyBorder="1"/>
  </cellXfs>
  <cellStyles count="937">
    <cellStyle name="=C:\WINNT\SYSTEM32\COMMAND.COM" xfId="118"/>
    <cellStyle name="20% - Accent1" xfId="1"/>
    <cellStyle name="20% - Accent1 2" xfId="119"/>
    <cellStyle name="20% - Accent1 3" xfId="830"/>
    <cellStyle name="20% - Accent2" xfId="2"/>
    <cellStyle name="20% - Accent2 2" xfId="120"/>
    <cellStyle name="20% - Accent2 3" xfId="831"/>
    <cellStyle name="20% - Accent3" xfId="3"/>
    <cellStyle name="20% - Accent3 2" xfId="121"/>
    <cellStyle name="20% - Accent3 3" xfId="832"/>
    <cellStyle name="20% - Accent4" xfId="4"/>
    <cellStyle name="20% - Accent4 2" xfId="122"/>
    <cellStyle name="20% - Accent4 3" xfId="833"/>
    <cellStyle name="20% - Accent5" xfId="5"/>
    <cellStyle name="20% - Accent5 2" xfId="834"/>
    <cellStyle name="20% - Accent6" xfId="6"/>
    <cellStyle name="20% - Accent6 2" xfId="81"/>
    <cellStyle name="20% - Accent6 3" xfId="835"/>
    <cellStyle name="20% - הדגשה1 2" xfId="123"/>
    <cellStyle name="20% - הדגשה1 2 2" xfId="874"/>
    <cellStyle name="20% - הדגשה2 2" xfId="124"/>
    <cellStyle name="20% - הדגשה2 2 2" xfId="875"/>
    <cellStyle name="20% - הדגשה3 2" xfId="125"/>
    <cellStyle name="20% - הדגשה3 2 2" xfId="876"/>
    <cellStyle name="20% - הדגשה4 2" xfId="126"/>
    <cellStyle name="20% - הדגשה4 2 2" xfId="877"/>
    <cellStyle name="20% - הדגשה5 2" xfId="127"/>
    <cellStyle name="20% - הדגשה5 2 2" xfId="878"/>
    <cellStyle name="20% - הדגשה6 2" xfId="128"/>
    <cellStyle name="20% - הדגשה6 2 2" xfId="879"/>
    <cellStyle name="40% - Accent1" xfId="7"/>
    <cellStyle name="40% - Accent1 2" xfId="129"/>
    <cellStyle name="40% - Accent1 3" xfId="836"/>
    <cellStyle name="40% - Accent2" xfId="8"/>
    <cellStyle name="40% - Accent2 2" xfId="837"/>
    <cellStyle name="40% - Accent3" xfId="9"/>
    <cellStyle name="40% - Accent3 2" xfId="130"/>
    <cellStyle name="40% - Accent3 3" xfId="838"/>
    <cellStyle name="40% - Accent4" xfId="10"/>
    <cellStyle name="40% - Accent4 2" xfId="131"/>
    <cellStyle name="40% - Accent4 3" xfId="839"/>
    <cellStyle name="40% - Accent5" xfId="11"/>
    <cellStyle name="40% - Accent5 2" xfId="840"/>
    <cellStyle name="40% - Accent6" xfId="12"/>
    <cellStyle name="40% - Accent6 2" xfId="132"/>
    <cellStyle name="40% - Accent6 3" xfId="841"/>
    <cellStyle name="40% - הדגשה1 2" xfId="133"/>
    <cellStyle name="40% - הדגשה1 2 2" xfId="880"/>
    <cellStyle name="40% - הדגשה2 2" xfId="134"/>
    <cellStyle name="40% - הדגשה2 2 2" xfId="881"/>
    <cellStyle name="40% - הדגשה3 2" xfId="135"/>
    <cellStyle name="40% - הדגשה3 2 2" xfId="882"/>
    <cellStyle name="40% - הדגשה4 2" xfId="136"/>
    <cellStyle name="40% - הדגשה4 2 2" xfId="883"/>
    <cellStyle name="40% - הדגשה5 2" xfId="137"/>
    <cellStyle name="40% - הדגשה5 2 2" xfId="884"/>
    <cellStyle name="40% - הדגשה6 2" xfId="138"/>
    <cellStyle name="40% - הדגשה6 2 2" xfId="885"/>
    <cellStyle name="60% - Accent1" xfId="13"/>
    <cellStyle name="60% - Accent1 2" xfId="139"/>
    <cellStyle name="60% - Accent1 3" xfId="842"/>
    <cellStyle name="60% - Accent2" xfId="14"/>
    <cellStyle name="60% - Accent2 2" xfId="843"/>
    <cellStyle name="60% - Accent3" xfId="15"/>
    <cellStyle name="60% - Accent3 2" xfId="140"/>
    <cellStyle name="60% - Accent3 3" xfId="844"/>
    <cellStyle name="60% - Accent4" xfId="16"/>
    <cellStyle name="60% - Accent4 2" xfId="141"/>
    <cellStyle name="60% - Accent4 3" xfId="845"/>
    <cellStyle name="60% - Accent5" xfId="17"/>
    <cellStyle name="60% - Accent5 2" xfId="846"/>
    <cellStyle name="60% - Accent6" xfId="18"/>
    <cellStyle name="60% - Accent6 2" xfId="142"/>
    <cellStyle name="60% - Accent6 3" xfId="847"/>
    <cellStyle name="60% - הדגשה1 2" xfId="143"/>
    <cellStyle name="60% - הדגשה1 2 2" xfId="886"/>
    <cellStyle name="60% - הדגשה2 2" xfId="144"/>
    <cellStyle name="60% - הדגשה2 2 2" xfId="887"/>
    <cellStyle name="60% - הדגשה3 2" xfId="145"/>
    <cellStyle name="60% - הדגשה3 2 2" xfId="888"/>
    <cellStyle name="60% - הדגשה4 2" xfId="146"/>
    <cellStyle name="60% - הדגשה4 2 2" xfId="889"/>
    <cellStyle name="60% - הדגשה5 2" xfId="147"/>
    <cellStyle name="60% - הדגשה5 2 2" xfId="890"/>
    <cellStyle name="60% - הדגשה6 2" xfId="148"/>
    <cellStyle name="60% - הדגשה6 2 2" xfId="891"/>
    <cellStyle name="Accent1" xfId="19"/>
    <cellStyle name="Accent1 - 20%" xfId="149"/>
    <cellStyle name="Accent1 - 20% 2" xfId="150"/>
    <cellStyle name="Accent1 - 40%" xfId="151"/>
    <cellStyle name="Accent1 - 40% 2" xfId="152"/>
    <cellStyle name="Accent1 - 60%" xfId="153"/>
    <cellStyle name="Accent1 - 60% 2" xfId="154"/>
    <cellStyle name="Accent1 10" xfId="155"/>
    <cellStyle name="Accent1 11" xfId="156"/>
    <cellStyle name="Accent1 12" xfId="848"/>
    <cellStyle name="Accent1 13" xfId="927"/>
    <cellStyle name="Accent1 2" xfId="157"/>
    <cellStyle name="Accent1 3" xfId="158"/>
    <cellStyle name="Accent1 4" xfId="159"/>
    <cellStyle name="Accent1 5" xfId="160"/>
    <cellStyle name="Accent1 6" xfId="161"/>
    <cellStyle name="Accent1 7" xfId="162"/>
    <cellStyle name="Accent1 8" xfId="163"/>
    <cellStyle name="Accent1 9" xfId="164"/>
    <cellStyle name="Accent2" xfId="20"/>
    <cellStyle name="Accent2 - 20%" xfId="165"/>
    <cellStyle name="Accent2 - 20% 2" xfId="166"/>
    <cellStyle name="Accent2 - 40%" xfId="167"/>
    <cellStyle name="Accent2 - 40% 2" xfId="168"/>
    <cellStyle name="Accent2 - 60%" xfId="169"/>
    <cellStyle name="Accent2 - 60% 2" xfId="170"/>
    <cellStyle name="Accent2 2" xfId="849"/>
    <cellStyle name="Accent2 3" xfId="928"/>
    <cellStyle name="Accent3" xfId="21"/>
    <cellStyle name="Accent3 - 20%" xfId="171"/>
    <cellStyle name="Accent3 - 20% 2" xfId="172"/>
    <cellStyle name="Accent3 - 40%" xfId="173"/>
    <cellStyle name="Accent3 - 40% 2" xfId="174"/>
    <cellStyle name="Accent3 - 60%" xfId="175"/>
    <cellStyle name="Accent3 - 60% 2" xfId="176"/>
    <cellStyle name="Accent3 2" xfId="850"/>
    <cellStyle name="Accent3 3" xfId="929"/>
    <cellStyle name="Accent4" xfId="22"/>
    <cellStyle name="Accent4 - 20%" xfId="177"/>
    <cellStyle name="Accent4 - 20% 2" xfId="178"/>
    <cellStyle name="Accent4 - 40%" xfId="179"/>
    <cellStyle name="Accent4 - 40% 2" xfId="180"/>
    <cellStyle name="Accent4 - 60%" xfId="181"/>
    <cellStyle name="Accent4 - 60% 2" xfId="182"/>
    <cellStyle name="Accent4 10" xfId="183"/>
    <cellStyle name="Accent4 11" xfId="184"/>
    <cellStyle name="Accent4 12" xfId="851"/>
    <cellStyle name="Accent4 13" xfId="930"/>
    <cellStyle name="Accent4 2" xfId="185"/>
    <cellStyle name="Accent4 3" xfId="186"/>
    <cellStyle name="Accent4 4" xfId="187"/>
    <cellStyle name="Accent4 5" xfId="188"/>
    <cellStyle name="Accent4 6" xfId="189"/>
    <cellStyle name="Accent4 7" xfId="190"/>
    <cellStyle name="Accent4 8" xfId="191"/>
    <cellStyle name="Accent4 9" xfId="192"/>
    <cellStyle name="Accent5" xfId="23"/>
    <cellStyle name="Accent5 - 20%" xfId="193"/>
    <cellStyle name="Accent5 - 20% 2" xfId="194"/>
    <cellStyle name="Accent5 - 40%" xfId="195"/>
    <cellStyle name="Accent5 - 60%" xfId="196"/>
    <cellStyle name="Accent5 - 60% 2" xfId="197"/>
    <cellStyle name="Accent5 2" xfId="852"/>
    <cellStyle name="Accent5 3" xfId="931"/>
    <cellStyle name="Accent6" xfId="24"/>
    <cellStyle name="Accent6 - 20%" xfId="198"/>
    <cellStyle name="Accent6 - 40%" xfId="199"/>
    <cellStyle name="Accent6 - 40% 2" xfId="200"/>
    <cellStyle name="Accent6 - 60%" xfId="201"/>
    <cellStyle name="Accent6 - 60% 2" xfId="202"/>
    <cellStyle name="Accent6 2" xfId="853"/>
    <cellStyle name="Accent6 3" xfId="932"/>
    <cellStyle name="Bad" xfId="25"/>
    <cellStyle name="Bad 2" xfId="854"/>
    <cellStyle name="Calculation" xfId="26"/>
    <cellStyle name="Calculation 2" xfId="203"/>
    <cellStyle name="Calculation 3" xfId="855"/>
    <cellStyle name="Check Cell" xfId="27"/>
    <cellStyle name="Check Cell 2" xfId="856"/>
    <cellStyle name="Comma" xfId="79" builtinId="3"/>
    <cellStyle name="Comma [0]" xfId="28"/>
    <cellStyle name="Comma [0] 2" xfId="82"/>
    <cellStyle name="Comma [0] 2 2" xfId="204"/>
    <cellStyle name="Comma [0] 2 2 2" xfId="205"/>
    <cellStyle name="Comma [0] 2 3" xfId="206"/>
    <cellStyle name="Comma [0] 3" xfId="207"/>
    <cellStyle name="Comma 10" xfId="208"/>
    <cellStyle name="Comma 100" xfId="209"/>
    <cellStyle name="Comma 100 2" xfId="210"/>
    <cellStyle name="Comma 101" xfId="211"/>
    <cellStyle name="Comma 102" xfId="212"/>
    <cellStyle name="Comma 102 2" xfId="213"/>
    <cellStyle name="Comma 103" xfId="214"/>
    <cellStyle name="Comma 103 2" xfId="215"/>
    <cellStyle name="Comma 104" xfId="216"/>
    <cellStyle name="Comma 104 2" xfId="217"/>
    <cellStyle name="Comma 105" xfId="218"/>
    <cellStyle name="Comma 105 2" xfId="219"/>
    <cellStyle name="Comma 106" xfId="220"/>
    <cellStyle name="Comma 106 2" xfId="221"/>
    <cellStyle name="Comma 107" xfId="222"/>
    <cellStyle name="Comma 107 2" xfId="223"/>
    <cellStyle name="Comma 108" xfId="224"/>
    <cellStyle name="Comma 108 2" xfId="225"/>
    <cellStyle name="Comma 109" xfId="226"/>
    <cellStyle name="Comma 109 2" xfId="227"/>
    <cellStyle name="Comma 11" xfId="228"/>
    <cellStyle name="Comma 110" xfId="229"/>
    <cellStyle name="Comma 110 2" xfId="230"/>
    <cellStyle name="Comma 111" xfId="231"/>
    <cellStyle name="Comma 111 2" xfId="232"/>
    <cellStyle name="Comma 112" xfId="233"/>
    <cellStyle name="Comma 112 2" xfId="234"/>
    <cellStyle name="Comma 113" xfId="235"/>
    <cellStyle name="Comma 113 2" xfId="236"/>
    <cellStyle name="Comma 114" xfId="237"/>
    <cellStyle name="Comma 114 2" xfId="238"/>
    <cellStyle name="Comma 115" xfId="239"/>
    <cellStyle name="Comma 116" xfId="240"/>
    <cellStyle name="Comma 117" xfId="241"/>
    <cellStyle name="Comma 118" xfId="242"/>
    <cellStyle name="Comma 119" xfId="243"/>
    <cellStyle name="Comma 12" xfId="244"/>
    <cellStyle name="Comma 120" xfId="245"/>
    <cellStyle name="Comma 121" xfId="246"/>
    <cellStyle name="Comma 122" xfId="247"/>
    <cellStyle name="Comma 123" xfId="248"/>
    <cellStyle name="Comma 124" xfId="249"/>
    <cellStyle name="Comma 125" xfId="250"/>
    <cellStyle name="Comma 126" xfId="251"/>
    <cellStyle name="Comma 127" xfId="252"/>
    <cellStyle name="Comma 128" xfId="253"/>
    <cellStyle name="Comma 129" xfId="254"/>
    <cellStyle name="Comma 13" xfId="255"/>
    <cellStyle name="Comma 130" xfId="256"/>
    <cellStyle name="Comma 131" xfId="257"/>
    <cellStyle name="Comma 132" xfId="258"/>
    <cellStyle name="Comma 133" xfId="259"/>
    <cellStyle name="Comma 134" xfId="260"/>
    <cellStyle name="Comma 135" xfId="261"/>
    <cellStyle name="Comma 136" xfId="262"/>
    <cellStyle name="Comma 137" xfId="263"/>
    <cellStyle name="Comma 138" xfId="264"/>
    <cellStyle name="Comma 139" xfId="265"/>
    <cellStyle name="Comma 14" xfId="266"/>
    <cellStyle name="Comma 140" xfId="267"/>
    <cellStyle name="Comma 141" xfId="268"/>
    <cellStyle name="Comma 142" xfId="269"/>
    <cellStyle name="Comma 143" xfId="270"/>
    <cellStyle name="Comma 144" xfId="271"/>
    <cellStyle name="Comma 145" xfId="272"/>
    <cellStyle name="Comma 146" xfId="273"/>
    <cellStyle name="Comma 147" xfId="274"/>
    <cellStyle name="Comma 148" xfId="275"/>
    <cellStyle name="Comma 149" xfId="276"/>
    <cellStyle name="Comma 15" xfId="277"/>
    <cellStyle name="Comma 150" xfId="278"/>
    <cellStyle name="Comma 151" xfId="279"/>
    <cellStyle name="Comma 152" xfId="280"/>
    <cellStyle name="Comma 153" xfId="281"/>
    <cellStyle name="Comma 154" xfId="282"/>
    <cellStyle name="Comma 155" xfId="283"/>
    <cellStyle name="Comma 156" xfId="284"/>
    <cellStyle name="Comma 157" xfId="285"/>
    <cellStyle name="Comma 158" xfId="286"/>
    <cellStyle name="Comma 159" xfId="287"/>
    <cellStyle name="Comma 16" xfId="288"/>
    <cellStyle name="Comma 160" xfId="289"/>
    <cellStyle name="Comma 161" xfId="290"/>
    <cellStyle name="Comma 162" xfId="291"/>
    <cellStyle name="Comma 163" xfId="292"/>
    <cellStyle name="Comma 164" xfId="293"/>
    <cellStyle name="Comma 165" xfId="294"/>
    <cellStyle name="Comma 166" xfId="295"/>
    <cellStyle name="Comma 167" xfId="296"/>
    <cellStyle name="Comma 168" xfId="297"/>
    <cellStyle name="Comma 169" xfId="298"/>
    <cellStyle name="Comma 17" xfId="299"/>
    <cellStyle name="Comma 170" xfId="300"/>
    <cellStyle name="Comma 171" xfId="301"/>
    <cellStyle name="Comma 172" xfId="302"/>
    <cellStyle name="Comma 173" xfId="303"/>
    <cellStyle name="Comma 174" xfId="304"/>
    <cellStyle name="Comma 175" xfId="305"/>
    <cellStyle name="Comma 176" xfId="306"/>
    <cellStyle name="Comma 177" xfId="307"/>
    <cellStyle name="Comma 178" xfId="308"/>
    <cellStyle name="Comma 179" xfId="309"/>
    <cellStyle name="Comma 18" xfId="310"/>
    <cellStyle name="Comma 180" xfId="311"/>
    <cellStyle name="Comma 181" xfId="312"/>
    <cellStyle name="Comma 182" xfId="313"/>
    <cellStyle name="Comma 183" xfId="314"/>
    <cellStyle name="Comma 184" xfId="315"/>
    <cellStyle name="Comma 185" xfId="316"/>
    <cellStyle name="Comma 186" xfId="317"/>
    <cellStyle name="Comma 187" xfId="318"/>
    <cellStyle name="Comma 188" xfId="319"/>
    <cellStyle name="Comma 189" xfId="320"/>
    <cellStyle name="Comma 19" xfId="321"/>
    <cellStyle name="Comma 190" xfId="322"/>
    <cellStyle name="Comma 191" xfId="323"/>
    <cellStyle name="Comma 192" xfId="324"/>
    <cellStyle name="Comma 193" xfId="325"/>
    <cellStyle name="Comma 194" xfId="326"/>
    <cellStyle name="Comma 195" xfId="327"/>
    <cellStyle name="Comma 196" xfId="328"/>
    <cellStyle name="Comma 197" xfId="329"/>
    <cellStyle name="Comma 198" xfId="330"/>
    <cellStyle name="Comma 199" xfId="331"/>
    <cellStyle name="Comma 2" xfId="29"/>
    <cellStyle name="Comma 2 2" xfId="30"/>
    <cellStyle name="Comma 2 2 2" xfId="84"/>
    <cellStyle name="Comma 2 3" xfId="83"/>
    <cellStyle name="Comma 2 4" xfId="102"/>
    <cellStyle name="Comma 2 5" xfId="332"/>
    <cellStyle name="Comma 2 6" xfId="892"/>
    <cellStyle name="Comma 20" xfId="333"/>
    <cellStyle name="Comma 200" xfId="334"/>
    <cellStyle name="Comma 201" xfId="335"/>
    <cellStyle name="Comma 202" xfId="336"/>
    <cellStyle name="Comma 203" xfId="337"/>
    <cellStyle name="Comma 204" xfId="338"/>
    <cellStyle name="Comma 205" xfId="339"/>
    <cellStyle name="Comma 206" xfId="340"/>
    <cellStyle name="Comma 207" xfId="341"/>
    <cellStyle name="Comma 208" xfId="342"/>
    <cellStyle name="Comma 209" xfId="343"/>
    <cellStyle name="Comma 21" xfId="344"/>
    <cellStyle name="Comma 210" xfId="345"/>
    <cellStyle name="Comma 211" xfId="346"/>
    <cellStyle name="Comma 212" xfId="347"/>
    <cellStyle name="Comma 213" xfId="348"/>
    <cellStyle name="Comma 214" xfId="349"/>
    <cellStyle name="Comma 215" xfId="350"/>
    <cellStyle name="Comma 216" xfId="351"/>
    <cellStyle name="Comma 217" xfId="352"/>
    <cellStyle name="Comma 218" xfId="353"/>
    <cellStyle name="Comma 219" xfId="354"/>
    <cellStyle name="Comma 22" xfId="355"/>
    <cellStyle name="Comma 220" xfId="356"/>
    <cellStyle name="Comma 221" xfId="357"/>
    <cellStyle name="Comma 222" xfId="358"/>
    <cellStyle name="Comma 223" xfId="359"/>
    <cellStyle name="Comma 224" xfId="360"/>
    <cellStyle name="Comma 225" xfId="361"/>
    <cellStyle name="Comma 226" xfId="362"/>
    <cellStyle name="Comma 227" xfId="363"/>
    <cellStyle name="Comma 228" xfId="364"/>
    <cellStyle name="Comma 229" xfId="365"/>
    <cellStyle name="Comma 23" xfId="366"/>
    <cellStyle name="Comma 230" xfId="367"/>
    <cellStyle name="Comma 231" xfId="368"/>
    <cellStyle name="Comma 232" xfId="369"/>
    <cellStyle name="Comma 233" xfId="370"/>
    <cellStyle name="Comma 234" xfId="371"/>
    <cellStyle name="Comma 235" xfId="372"/>
    <cellStyle name="Comma 236" xfId="373"/>
    <cellStyle name="Comma 237" xfId="374"/>
    <cellStyle name="Comma 238" xfId="375"/>
    <cellStyle name="Comma 239" xfId="376"/>
    <cellStyle name="Comma 24" xfId="377"/>
    <cellStyle name="Comma 240" xfId="378"/>
    <cellStyle name="Comma 241" xfId="379"/>
    <cellStyle name="Comma 242" xfId="380"/>
    <cellStyle name="Comma 243" xfId="381"/>
    <cellStyle name="Comma 244" xfId="382"/>
    <cellStyle name="Comma 245" xfId="383"/>
    <cellStyle name="Comma 246" xfId="384"/>
    <cellStyle name="Comma 247" xfId="385"/>
    <cellStyle name="Comma 248" xfId="386"/>
    <cellStyle name="Comma 249" xfId="387"/>
    <cellStyle name="Comma 25" xfId="388"/>
    <cellStyle name="Comma 250" xfId="389"/>
    <cellStyle name="Comma 251" xfId="390"/>
    <cellStyle name="Comma 252" xfId="391"/>
    <cellStyle name="Comma 253" xfId="392"/>
    <cellStyle name="Comma 254" xfId="393"/>
    <cellStyle name="Comma 255" xfId="394"/>
    <cellStyle name="Comma 256" xfId="395"/>
    <cellStyle name="Comma 257" xfId="396"/>
    <cellStyle name="Comma 258" xfId="397"/>
    <cellStyle name="Comma 259" xfId="398"/>
    <cellStyle name="Comma 26" xfId="399"/>
    <cellStyle name="Comma 260" xfId="400"/>
    <cellStyle name="Comma 261" xfId="857"/>
    <cellStyle name="Comma 262" xfId="933"/>
    <cellStyle name="Comma 27" xfId="401"/>
    <cellStyle name="Comma 28" xfId="402"/>
    <cellStyle name="Comma 29" xfId="403"/>
    <cellStyle name="Comma 3" xfId="80"/>
    <cellStyle name="Comma 3 2" xfId="404"/>
    <cellStyle name="Comma 3 2 2" xfId="915"/>
    <cellStyle name="Comma 3 3" xfId="872"/>
    <cellStyle name="Comma 30" xfId="405"/>
    <cellStyle name="Comma 31" xfId="406"/>
    <cellStyle name="Comma 32" xfId="407"/>
    <cellStyle name="Comma 33" xfId="408"/>
    <cellStyle name="Comma 34" xfId="409"/>
    <cellStyle name="Comma 35" xfId="410"/>
    <cellStyle name="Comma 36" xfId="411"/>
    <cellStyle name="Comma 37" xfId="412"/>
    <cellStyle name="Comma 38" xfId="413"/>
    <cellStyle name="Comma 39" xfId="414"/>
    <cellStyle name="Comma 4" xfId="106"/>
    <cellStyle name="Comma 4 2" xfId="415"/>
    <cellStyle name="Comma 4 3" xfId="913"/>
    <cellStyle name="Comma 40" xfId="416"/>
    <cellStyle name="Comma 41" xfId="417"/>
    <cellStyle name="Comma 42" xfId="418"/>
    <cellStyle name="Comma 43" xfId="419"/>
    <cellStyle name="Comma 44" xfId="420"/>
    <cellStyle name="Comma 45" xfId="421"/>
    <cellStyle name="Comma 46" xfId="422"/>
    <cellStyle name="Comma 47" xfId="423"/>
    <cellStyle name="Comma 48" xfId="424"/>
    <cellStyle name="Comma 49" xfId="425"/>
    <cellStyle name="Comma 5" xfId="107"/>
    <cellStyle name="Comma 5 2" xfId="426"/>
    <cellStyle name="Comma 5 3" xfId="427"/>
    <cellStyle name="Comma 5 4" xfId="920"/>
    <cellStyle name="Comma 50" xfId="428"/>
    <cellStyle name="Comma 51" xfId="429"/>
    <cellStyle name="Comma 52" xfId="430"/>
    <cellStyle name="Comma 53" xfId="431"/>
    <cellStyle name="Comma 54" xfId="432"/>
    <cellStyle name="Comma 55" xfId="433"/>
    <cellStyle name="Comma 56" xfId="434"/>
    <cellStyle name="Comma 57" xfId="435"/>
    <cellStyle name="Comma 58" xfId="436"/>
    <cellStyle name="Comma 59" xfId="437"/>
    <cellStyle name="Comma 6" xfId="438"/>
    <cellStyle name="Comma 6 2" xfId="439"/>
    <cellStyle name="Comma 6 3" xfId="924"/>
    <cellStyle name="Comma 60" xfId="440"/>
    <cellStyle name="Comma 61" xfId="441"/>
    <cellStyle name="Comma 62" xfId="442"/>
    <cellStyle name="Comma 63" xfId="443"/>
    <cellStyle name="Comma 64" xfId="444"/>
    <cellStyle name="Comma 65" xfId="445"/>
    <cellStyle name="Comma 66" xfId="446"/>
    <cellStyle name="Comma 67" xfId="447"/>
    <cellStyle name="Comma 68" xfId="448"/>
    <cellStyle name="Comma 69" xfId="449"/>
    <cellStyle name="Comma 7" xfId="450"/>
    <cellStyle name="Comma 70" xfId="451"/>
    <cellStyle name="Comma 71" xfId="452"/>
    <cellStyle name="Comma 72" xfId="453"/>
    <cellStyle name="Comma 73" xfId="454"/>
    <cellStyle name="Comma 74" xfId="455"/>
    <cellStyle name="Comma 75" xfId="456"/>
    <cellStyle name="Comma 76" xfId="457"/>
    <cellStyle name="Comma 77" xfId="458"/>
    <cellStyle name="Comma 78" xfId="459"/>
    <cellStyle name="Comma 79" xfId="460"/>
    <cellStyle name="Comma 8" xfId="461"/>
    <cellStyle name="Comma 80" xfId="462"/>
    <cellStyle name="Comma 81" xfId="463"/>
    <cellStyle name="Comma 82" xfId="464"/>
    <cellStyle name="Comma 83" xfId="465"/>
    <cellStyle name="Comma 84" xfId="466"/>
    <cellStyle name="Comma 85" xfId="467"/>
    <cellStyle name="Comma 86" xfId="468"/>
    <cellStyle name="Comma 87" xfId="469"/>
    <cellStyle name="Comma 88" xfId="470"/>
    <cellStyle name="Comma 88 2" xfId="471"/>
    <cellStyle name="Comma 89" xfId="472"/>
    <cellStyle name="Comma 89 2" xfId="473"/>
    <cellStyle name="Comma 9" xfId="474"/>
    <cellStyle name="Comma 90" xfId="475"/>
    <cellStyle name="Comma 90 2" xfId="476"/>
    <cellStyle name="Comma 91" xfId="477"/>
    <cellStyle name="Comma 91 2" xfId="478"/>
    <cellStyle name="Comma 92" xfId="479"/>
    <cellStyle name="Comma 92 2" xfId="480"/>
    <cellStyle name="Comma 93" xfId="481"/>
    <cellStyle name="Comma 93 2" xfId="482"/>
    <cellStyle name="Comma 94" xfId="483"/>
    <cellStyle name="Comma 94 2" xfId="484"/>
    <cellStyle name="Comma 95" xfId="485"/>
    <cellStyle name="Comma 95 2" xfId="486"/>
    <cellStyle name="Comma 96" xfId="487"/>
    <cellStyle name="Comma 96 2" xfId="488"/>
    <cellStyle name="Comma 97" xfId="489"/>
    <cellStyle name="Comma 97 2" xfId="490"/>
    <cellStyle name="Comma 98" xfId="491"/>
    <cellStyle name="Comma 98 2" xfId="492"/>
    <cellStyle name="Comma 99" xfId="493"/>
    <cellStyle name="Comma 99 2" xfId="494"/>
    <cellStyle name="Comma0" xfId="495"/>
    <cellStyle name="Currency [0]" xfId="31"/>
    <cellStyle name="Currency [0] _1" xfId="496"/>
    <cellStyle name="Currency [0] 2" xfId="85"/>
    <cellStyle name="Currency [0] 3" xfId="115"/>
    <cellStyle name="Currency [0] 4" xfId="116"/>
    <cellStyle name="Currency [0] 5" xfId="825"/>
    <cellStyle name="Currency0" xfId="497"/>
    <cellStyle name="Date" xfId="74"/>
    <cellStyle name="Date 2" xfId="498"/>
    <cellStyle name="Emphasis 1" xfId="499"/>
    <cellStyle name="Emphasis 1 2" xfId="500"/>
    <cellStyle name="Emphasis 2" xfId="501"/>
    <cellStyle name="Emphasis 2 2" xfId="502"/>
    <cellStyle name="Emphasis 3" xfId="503"/>
    <cellStyle name="Explanatory Text" xfId="32"/>
    <cellStyle name="Explanatory Text 2" xfId="858"/>
    <cellStyle name="Fixed" xfId="75"/>
    <cellStyle name="Fixed 2" xfId="504"/>
    <cellStyle name="Good" xfId="33"/>
    <cellStyle name="Good 2" xfId="859"/>
    <cellStyle name="Heading 1" xfId="34"/>
    <cellStyle name="Heading 1 2" xfId="505"/>
    <cellStyle name="Heading 1 3" xfId="860"/>
    <cellStyle name="Heading 2" xfId="35"/>
    <cellStyle name="Heading 2 2" xfId="506"/>
    <cellStyle name="Heading 2 3" xfId="861"/>
    <cellStyle name="Heading 3" xfId="36"/>
    <cellStyle name="Heading 3 2" xfId="507"/>
    <cellStyle name="Heading 3 3" xfId="862"/>
    <cellStyle name="Heading 4" xfId="37"/>
    <cellStyle name="Heading 4 2" xfId="508"/>
    <cellStyle name="Heading 4 3" xfId="863"/>
    <cellStyle name="Heading1" xfId="76"/>
    <cellStyle name="Heading2" xfId="77"/>
    <cellStyle name="Hyperlink 2" xfId="509"/>
    <cellStyle name="Hyperlink 2 2" xfId="510"/>
    <cellStyle name="Hyperlink 3" xfId="511"/>
    <cellStyle name="Hyperlink 4" xfId="512"/>
    <cellStyle name="Hyperlink 5" xfId="513"/>
    <cellStyle name="Input" xfId="38"/>
    <cellStyle name="Input 2" xfId="86"/>
    <cellStyle name="Input 3" xfId="864"/>
    <cellStyle name="Linked Cell" xfId="39"/>
    <cellStyle name="Linked Cell 2" xfId="865"/>
    <cellStyle name="MS_English" xfId="78"/>
    <cellStyle name="Neutral" xfId="40"/>
    <cellStyle name="Neutral 2" xfId="866"/>
    <cellStyle name="Normal" xfId="0" builtinId="0"/>
    <cellStyle name="Normal 10" xfId="41"/>
    <cellStyle name="Normal 10 2" xfId="514"/>
    <cellStyle name="Normal 10 3" xfId="515"/>
    <cellStyle name="Normal 10 4" xfId="516"/>
    <cellStyle name="Normal 10 5" xfId="517"/>
    <cellStyle name="Normal 10 6" xfId="922"/>
    <cellStyle name="Normal 100" xfId="518"/>
    <cellStyle name="Normal 101" xfId="519"/>
    <cellStyle name="Normal 102" xfId="520"/>
    <cellStyle name="Normal 103" xfId="521"/>
    <cellStyle name="Normal 104" xfId="522"/>
    <cellStyle name="Normal 105" xfId="523"/>
    <cellStyle name="Normal 106" xfId="524"/>
    <cellStyle name="Normal 107" xfId="525"/>
    <cellStyle name="Normal 108" xfId="526"/>
    <cellStyle name="Normal 109" xfId="527"/>
    <cellStyle name="Normal 11" xfId="73"/>
    <cellStyle name="Normal 11 2" xfId="104"/>
    <cellStyle name="Normal 11 3" xfId="117"/>
    <cellStyle name="Normal 110" xfId="528"/>
    <cellStyle name="Normal 111" xfId="529"/>
    <cellStyle name="Normal 112" xfId="530"/>
    <cellStyle name="Normal 113" xfId="531"/>
    <cellStyle name="Normal 114" xfId="532"/>
    <cellStyle name="Normal 115" xfId="533"/>
    <cellStyle name="Normal 116" xfId="534"/>
    <cellStyle name="Normal 117" xfId="535"/>
    <cellStyle name="Normal 118" xfId="536"/>
    <cellStyle name="Normal 119" xfId="537"/>
    <cellStyle name="Normal 12" xfId="108"/>
    <cellStyle name="Normal 12 2" xfId="538"/>
    <cellStyle name="Normal 12 3" xfId="539"/>
    <cellStyle name="Normal 120" xfId="936"/>
    <cellStyle name="Normal 13" xfId="540"/>
    <cellStyle name="Normal 13 2" xfId="541"/>
    <cellStyle name="Normal 14" xfId="542"/>
    <cellStyle name="Normal 14 2" xfId="543"/>
    <cellStyle name="Normal 14 3" xfId="923"/>
    <cellStyle name="Normal 15" xfId="544"/>
    <cellStyle name="Normal 15 2" xfId="545"/>
    <cellStyle name="Normal 15 3" xfId="926"/>
    <cellStyle name="Normal 16" xfId="546"/>
    <cellStyle name="Normal 16 2" xfId="547"/>
    <cellStyle name="Normal 17" xfId="548"/>
    <cellStyle name="Normal 18" xfId="549"/>
    <cellStyle name="Normal 18 2" xfId="550"/>
    <cellStyle name="Normal 19" xfId="551"/>
    <cellStyle name="Normal 2" xfId="42"/>
    <cellStyle name="Normal 2 2" xfId="43"/>
    <cellStyle name="Normal 2 2 2" xfId="88"/>
    <cellStyle name="Normal 2 2 2 2" xfId="552"/>
    <cellStyle name="Normal 2 2 3" xfId="553"/>
    <cellStyle name="Normal 2 2 3 2" xfId="554"/>
    <cellStyle name="Normal 2 2 3 2 2" xfId="555"/>
    <cellStyle name="Normal 2 2 3 3" xfId="556"/>
    <cellStyle name="Normal 2 2 3 3 2" xfId="557"/>
    <cellStyle name="Normal 2 2 3 4" xfId="558"/>
    <cellStyle name="Normal 2 2 3 4 2" xfId="559"/>
    <cellStyle name="Normal 2 2 3 5" xfId="560"/>
    <cellStyle name="Normal 2 2 3 5 2" xfId="561"/>
    <cellStyle name="Normal 2 2 3 6" xfId="562"/>
    <cellStyle name="Normal 2 2 3 6 2" xfId="563"/>
    <cellStyle name="Normal 2 2 3 7" xfId="564"/>
    <cellStyle name="Normal 2 2 4" xfId="565"/>
    <cellStyle name="Normal 2 2 4 2" xfId="566"/>
    <cellStyle name="Normal 2 2 5" xfId="567"/>
    <cellStyle name="Normal 2 2 5 2" xfId="568"/>
    <cellStyle name="Normal 2 2_דרישות_הון_תק_נוכחית" xfId="569"/>
    <cellStyle name="Normal 2 3" xfId="44"/>
    <cellStyle name="Normal 2 3 2" xfId="89"/>
    <cellStyle name="Normal 2 3 3" xfId="105"/>
    <cellStyle name="Normal 2 3 4" xfId="570"/>
    <cellStyle name="Normal 2 4" xfId="45"/>
    <cellStyle name="Normal 2 4 2" xfId="90"/>
    <cellStyle name="Normal 2 5" xfId="46"/>
    <cellStyle name="Normal 2 6" xfId="87"/>
    <cellStyle name="Normal 2 7" xfId="826"/>
    <cellStyle name="Normal 2 8" xfId="827"/>
    <cellStyle name="Normal 2 9" xfId="828"/>
    <cellStyle name="Normal 2_דרישות_הון_תק_נוכחית" xfId="571"/>
    <cellStyle name="Normal 20" xfId="572"/>
    <cellStyle name="Normal 21" xfId="573"/>
    <cellStyle name="Normal 22" xfId="574"/>
    <cellStyle name="Normal 23" xfId="575"/>
    <cellStyle name="Normal 24" xfId="576"/>
    <cellStyle name="Normal 25" xfId="577"/>
    <cellStyle name="Normal 26" xfId="578"/>
    <cellStyle name="Normal 27" xfId="579"/>
    <cellStyle name="Normal 28" xfId="580"/>
    <cellStyle name="Normal 29" xfId="581"/>
    <cellStyle name="Normal 3" xfId="47"/>
    <cellStyle name="Normal 3 2" xfId="48"/>
    <cellStyle name="Normal 3 2 2" xfId="91"/>
    <cellStyle name="Normal 3 3" xfId="49"/>
    <cellStyle name="Normal 3 3 2" xfId="92"/>
    <cellStyle name="Normal 3 4" xfId="582"/>
    <cellStyle name="Normal 30" xfId="583"/>
    <cellStyle name="Normal 31" xfId="584"/>
    <cellStyle name="Normal 32" xfId="585"/>
    <cellStyle name="Normal 33" xfId="586"/>
    <cellStyle name="Normal 34" xfId="587"/>
    <cellStyle name="Normal 35" xfId="588"/>
    <cellStyle name="Normal 36" xfId="589"/>
    <cellStyle name="Normal 37" xfId="590"/>
    <cellStyle name="Normal 38" xfId="591"/>
    <cellStyle name="Normal 39" xfId="592"/>
    <cellStyle name="Normal 4" xfId="50"/>
    <cellStyle name="Normal 4 2" xfId="112"/>
    <cellStyle name="Normal 4 2 2" xfId="593"/>
    <cellStyle name="Normal 4 3" xfId="594"/>
    <cellStyle name="Normal 4 4" xfId="595"/>
    <cellStyle name="Normal 40" xfId="596"/>
    <cellStyle name="Normal 41" xfId="597"/>
    <cellStyle name="Normal 42" xfId="598"/>
    <cellStyle name="Normal 43" xfId="599"/>
    <cellStyle name="Normal 44" xfId="600"/>
    <cellStyle name="Normal 45" xfId="601"/>
    <cellStyle name="Normal 46" xfId="602"/>
    <cellStyle name="Normal 47" xfId="603"/>
    <cellStyle name="Normal 48" xfId="604"/>
    <cellStyle name="Normal 49" xfId="605"/>
    <cellStyle name="Normal 5" xfId="51"/>
    <cellStyle name="Normal 5 2" xfId="606"/>
    <cellStyle name="Normal 5 2 2" xfId="607"/>
    <cellStyle name="Normal 5 2 3" xfId="917"/>
    <cellStyle name="Normal 5 3" xfId="608"/>
    <cellStyle name="Normal 5 4" xfId="609"/>
    <cellStyle name="Normal 5 5" xfId="610"/>
    <cellStyle name="Normal 5 6" xfId="912"/>
    <cellStyle name="Normal 50" xfId="611"/>
    <cellStyle name="Normal 51" xfId="612"/>
    <cellStyle name="Normal 52" xfId="613"/>
    <cellStyle name="Normal 53" xfId="614"/>
    <cellStyle name="Normal 54" xfId="615"/>
    <cellStyle name="Normal 55" xfId="616"/>
    <cellStyle name="Normal 56" xfId="617"/>
    <cellStyle name="Normal 57" xfId="618"/>
    <cellStyle name="Normal 58" xfId="619"/>
    <cellStyle name="Normal 59" xfId="620"/>
    <cellStyle name="Normal 6" xfId="52"/>
    <cellStyle name="Normal 6 2" xfId="103"/>
    <cellStyle name="Normal 6 2 2" xfId="621"/>
    <cellStyle name="Normal 6 3" xfId="622"/>
    <cellStyle name="Normal 6 4" xfId="623"/>
    <cellStyle name="Normal 60" xfId="624"/>
    <cellStyle name="Normal 61" xfId="625"/>
    <cellStyle name="Normal 62" xfId="626"/>
    <cellStyle name="Normal 63" xfId="627"/>
    <cellStyle name="Normal 64" xfId="628"/>
    <cellStyle name="Normal 65" xfId="629"/>
    <cellStyle name="Normal 66" xfId="630"/>
    <cellStyle name="Normal 67" xfId="631"/>
    <cellStyle name="Normal 68" xfId="632"/>
    <cellStyle name="Normal 69" xfId="633"/>
    <cellStyle name="Normal 7" xfId="53"/>
    <cellStyle name="Normal 7 2" xfId="634"/>
    <cellStyle name="Normal 7 3" xfId="635"/>
    <cellStyle name="Normal 7 4" xfId="636"/>
    <cellStyle name="Normal 70" xfId="637"/>
    <cellStyle name="Normal 71" xfId="638"/>
    <cellStyle name="Normal 72" xfId="639"/>
    <cellStyle name="Normal 73" xfId="640"/>
    <cellStyle name="Normal 74" xfId="641"/>
    <cellStyle name="Normal 75" xfId="642"/>
    <cellStyle name="Normal 76" xfId="643"/>
    <cellStyle name="Normal 77" xfId="644"/>
    <cellStyle name="Normal 78" xfId="645"/>
    <cellStyle name="Normal 79" xfId="646"/>
    <cellStyle name="Normal 8" xfId="54"/>
    <cellStyle name="Normal 8 2" xfId="109"/>
    <cellStyle name="Normal 8 2 2" xfId="647"/>
    <cellStyle name="Normal 8 2 3" xfId="648"/>
    <cellStyle name="Normal 8 3" xfId="649"/>
    <cellStyle name="Normal 8 3 2" xfId="650"/>
    <cellStyle name="Normal 8 4" xfId="651"/>
    <cellStyle name="Normal 8 4 2" xfId="652"/>
    <cellStyle name="Normal 8 5" xfId="653"/>
    <cellStyle name="Normal 8 5 2" xfId="654"/>
    <cellStyle name="Normal 8 5 2 2" xfId="655"/>
    <cellStyle name="Normal 8 5 3" xfId="656"/>
    <cellStyle name="Normal 8 6" xfId="657"/>
    <cellStyle name="Normal 8 6 2" xfId="658"/>
    <cellStyle name="Normal 8 7" xfId="659"/>
    <cellStyle name="Normal 8 8" xfId="660"/>
    <cellStyle name="Normal 8 9" xfId="918"/>
    <cellStyle name="Normal 80" xfId="661"/>
    <cellStyle name="Normal 81" xfId="662"/>
    <cellStyle name="Normal 82" xfId="663"/>
    <cellStyle name="Normal 83" xfId="664"/>
    <cellStyle name="Normal 84" xfId="665"/>
    <cellStyle name="Normal 85" xfId="666"/>
    <cellStyle name="Normal 86" xfId="667"/>
    <cellStyle name="Normal 87" xfId="668"/>
    <cellStyle name="Normal 88" xfId="669"/>
    <cellStyle name="Normal 89" xfId="670"/>
    <cellStyle name="Normal 9" xfId="55"/>
    <cellStyle name="Normal 9 2" xfId="110"/>
    <cellStyle name="Normal 9 2 2" xfId="671"/>
    <cellStyle name="Normal 9 3" xfId="672"/>
    <cellStyle name="Normal 9 4" xfId="673"/>
    <cellStyle name="Normal 9 5" xfId="919"/>
    <cellStyle name="Normal 90" xfId="674"/>
    <cellStyle name="Normal 91" xfId="675"/>
    <cellStyle name="Normal 92" xfId="676"/>
    <cellStyle name="Normal 93" xfId="677"/>
    <cellStyle name="Normal 94" xfId="678"/>
    <cellStyle name="Normal 95" xfId="679"/>
    <cellStyle name="Normal 96" xfId="680"/>
    <cellStyle name="Normal 97" xfId="681"/>
    <cellStyle name="Normal 98" xfId="682"/>
    <cellStyle name="Normal 99" xfId="683"/>
    <cellStyle name="Normal_חשיפה_תושבי_חוץ_רביעים4 2010(2)" xfId="829"/>
    <cellStyle name="Note" xfId="56"/>
    <cellStyle name="Note 2" xfId="93"/>
    <cellStyle name="Note 2 2" xfId="893"/>
    <cellStyle name="Note 3" xfId="684"/>
    <cellStyle name="Note 3 2" xfId="916"/>
    <cellStyle name="Note 3 3" xfId="873"/>
    <cellStyle name="Output" xfId="57"/>
    <cellStyle name="Output 2" xfId="685"/>
    <cellStyle name="Output 3" xfId="867"/>
    <cellStyle name="Percent" xfId="72" builtinId="5"/>
    <cellStyle name="Percent 10" xfId="686"/>
    <cellStyle name="Percent 10 2" xfId="687"/>
    <cellStyle name="Percent 11" xfId="688"/>
    <cellStyle name="Percent 12" xfId="689"/>
    <cellStyle name="Percent 13" xfId="868"/>
    <cellStyle name="Percent 2" xfId="58"/>
    <cellStyle name="Percent 2 2" xfId="59"/>
    <cellStyle name="Percent 2 2 2" xfId="95"/>
    <cellStyle name="Percent 2 3" xfId="94"/>
    <cellStyle name="Percent 3" xfId="60"/>
    <cellStyle name="Percent 3 2" xfId="96"/>
    <cellStyle name="Percent 3 3" xfId="914"/>
    <cellStyle name="Percent 4" xfId="113"/>
    <cellStyle name="Percent 4 2" xfId="921"/>
    <cellStyle name="Percent 5" xfId="690"/>
    <cellStyle name="Percent 5 2" xfId="925"/>
    <cellStyle name="Percent 6" xfId="691"/>
    <cellStyle name="Percent 7" xfId="692"/>
    <cellStyle name="Percent 8" xfId="693"/>
    <cellStyle name="Percent 9" xfId="694"/>
    <cellStyle name="Percent0" xfId="695"/>
    <cellStyle name="Percent1" xfId="696"/>
    <cellStyle name="SAPBEXaggData" xfId="697"/>
    <cellStyle name="SAPBEXaggData 2" xfId="698"/>
    <cellStyle name="SAPBEXaggDataEmph" xfId="699"/>
    <cellStyle name="SAPBEXaggDataEmph 2" xfId="700"/>
    <cellStyle name="SAPBEXaggItem" xfId="701"/>
    <cellStyle name="SAPBEXaggItem 2" xfId="702"/>
    <cellStyle name="SAPBEXaggItemX" xfId="703"/>
    <cellStyle name="SAPBEXaggItemX 2" xfId="704"/>
    <cellStyle name="SAPBEXchaText" xfId="705"/>
    <cellStyle name="SAPBEXchaText 2" xfId="706"/>
    <cellStyle name="SAPBEXexcBad7" xfId="707"/>
    <cellStyle name="SAPBEXexcBad7 2" xfId="708"/>
    <cellStyle name="SAPBEXexcBad8" xfId="709"/>
    <cellStyle name="SAPBEXexcBad8 2" xfId="710"/>
    <cellStyle name="SAPBEXexcBad9" xfId="711"/>
    <cellStyle name="SAPBEXexcBad9 2" xfId="712"/>
    <cellStyle name="SAPBEXexcCritical4" xfId="713"/>
    <cellStyle name="SAPBEXexcCritical4 2" xfId="714"/>
    <cellStyle name="SAPBEXexcCritical5" xfId="715"/>
    <cellStyle name="SAPBEXexcCritical5 2" xfId="716"/>
    <cellStyle name="SAPBEXexcCritical6" xfId="717"/>
    <cellStyle name="SAPBEXexcCritical6 2" xfId="718"/>
    <cellStyle name="SAPBEXexcGood1" xfId="719"/>
    <cellStyle name="SAPBEXexcGood1 2" xfId="720"/>
    <cellStyle name="SAPBEXexcGood2" xfId="721"/>
    <cellStyle name="SAPBEXexcGood2 2" xfId="722"/>
    <cellStyle name="SAPBEXexcGood3" xfId="723"/>
    <cellStyle name="SAPBEXexcGood3 2" xfId="724"/>
    <cellStyle name="SAPBEXfilterDrill" xfId="725"/>
    <cellStyle name="SAPBEXfilterDrill 2" xfId="726"/>
    <cellStyle name="SAPBEXfilterItem" xfId="727"/>
    <cellStyle name="SAPBEXfilterItem 2" xfId="728"/>
    <cellStyle name="SAPBEXfilterText" xfId="729"/>
    <cellStyle name="SAPBEXfilterText 2" xfId="730"/>
    <cellStyle name="SAPBEXformats" xfId="731"/>
    <cellStyle name="SAPBEXformats 2" xfId="732"/>
    <cellStyle name="SAPBEXheaderItem" xfId="733"/>
    <cellStyle name="SAPBEXheaderItem 2" xfId="734"/>
    <cellStyle name="SAPBEXheaderText" xfId="735"/>
    <cellStyle name="SAPBEXheaderText 2" xfId="736"/>
    <cellStyle name="SAPBEXHLevel0" xfId="737"/>
    <cellStyle name="SAPBEXHLevel0 2" xfId="738"/>
    <cellStyle name="SAPBEXHLevel0X" xfId="739"/>
    <cellStyle name="SAPBEXHLevel0X 2" xfId="740"/>
    <cellStyle name="SAPBEXHLevel1" xfId="741"/>
    <cellStyle name="SAPBEXHLevel1 2" xfId="742"/>
    <cellStyle name="SAPBEXHLevel1X" xfId="743"/>
    <cellStyle name="SAPBEXHLevel1X 2" xfId="744"/>
    <cellStyle name="SAPBEXHLevel2" xfId="745"/>
    <cellStyle name="SAPBEXHLevel2 2" xfId="746"/>
    <cellStyle name="SAPBEXHLevel2X" xfId="747"/>
    <cellStyle name="SAPBEXHLevel2X 2" xfId="748"/>
    <cellStyle name="SAPBEXHLevel3" xfId="749"/>
    <cellStyle name="SAPBEXHLevel3 2" xfId="750"/>
    <cellStyle name="SAPBEXHLevel3X" xfId="751"/>
    <cellStyle name="SAPBEXHLevel3X 2" xfId="752"/>
    <cellStyle name="SAPBEXinputData" xfId="753"/>
    <cellStyle name="SAPBEXinputData 2" xfId="754"/>
    <cellStyle name="SAPBEXItemHeader" xfId="755"/>
    <cellStyle name="SAPBEXresData" xfId="756"/>
    <cellStyle name="SAPBEXresData 2" xfId="757"/>
    <cellStyle name="SAPBEXresDataEmph" xfId="758"/>
    <cellStyle name="SAPBEXresDataEmph 2" xfId="759"/>
    <cellStyle name="SAPBEXresItem" xfId="760"/>
    <cellStyle name="SAPBEXresItem 2" xfId="761"/>
    <cellStyle name="SAPBEXresItemX" xfId="762"/>
    <cellStyle name="SAPBEXresItemX 2" xfId="763"/>
    <cellStyle name="SAPBEXstdData" xfId="764"/>
    <cellStyle name="SAPBEXstdData 2" xfId="765"/>
    <cellStyle name="SAPBEXstdDataEmph" xfId="766"/>
    <cellStyle name="SAPBEXstdDataEmph 2" xfId="767"/>
    <cellStyle name="SAPBEXstdItem" xfId="768"/>
    <cellStyle name="SAPBEXstdItem 2" xfId="769"/>
    <cellStyle name="SAPBEXstdItemX" xfId="770"/>
    <cellStyle name="SAPBEXstdItemX 2" xfId="771"/>
    <cellStyle name="SAPBEXtitle" xfId="772"/>
    <cellStyle name="SAPBEXtitle 2" xfId="773"/>
    <cellStyle name="SAPBEXunassignedItem" xfId="774"/>
    <cellStyle name="SAPBEXundefined" xfId="775"/>
    <cellStyle name="SAPBEXundefined 2" xfId="776"/>
    <cellStyle name="Sheet Title" xfId="777"/>
    <cellStyle name="Sub_tot_h" xfId="61"/>
    <cellStyle name="Text_e" xfId="62"/>
    <cellStyle name="Title" xfId="63"/>
    <cellStyle name="Title 2" xfId="778"/>
    <cellStyle name="Title 3" xfId="869"/>
    <cellStyle name="Total" xfId="64"/>
    <cellStyle name="Total 2" xfId="779"/>
    <cellStyle name="Total 3" xfId="870"/>
    <cellStyle name="Warning Text" xfId="65"/>
    <cellStyle name="Warning Text 2" xfId="871"/>
    <cellStyle name="XL3 Blue" xfId="66"/>
    <cellStyle name="XL3 Blue 2" xfId="97"/>
    <cellStyle name="XL3 Green" xfId="67"/>
    <cellStyle name="XL3 Green 2" xfId="98"/>
    <cellStyle name="XL3 Orange" xfId="68"/>
    <cellStyle name="XL3 Orange 2" xfId="99"/>
    <cellStyle name="XL3 Red" xfId="69"/>
    <cellStyle name="XL3 Red 2" xfId="100"/>
    <cellStyle name="XL3 Yellow" xfId="70"/>
    <cellStyle name="XL3 Yellow 2" xfId="101"/>
    <cellStyle name="XLConnect.DateTime" xfId="935"/>
    <cellStyle name="XLConnect.Numeric" xfId="934"/>
    <cellStyle name="הדגשה1 2" xfId="780"/>
    <cellStyle name="הדגשה1 2 2" xfId="894"/>
    <cellStyle name="הדגשה1 3" xfId="781"/>
    <cellStyle name="הדגשה2 2" xfId="782"/>
    <cellStyle name="הדגשה2 2 2" xfId="895"/>
    <cellStyle name="הדגשה2 3" xfId="783"/>
    <cellStyle name="הדגשה3 2" xfId="784"/>
    <cellStyle name="הדגשה3 2 2" xfId="896"/>
    <cellStyle name="הדגשה3 3" xfId="785"/>
    <cellStyle name="הדגשה4 2" xfId="786"/>
    <cellStyle name="הדגשה4 2 2" xfId="897"/>
    <cellStyle name="הדגשה4 3" xfId="787"/>
    <cellStyle name="הדגשה5 2" xfId="788"/>
    <cellStyle name="הדגשה5 2 2" xfId="898"/>
    <cellStyle name="הדגשה5 3" xfId="789"/>
    <cellStyle name="הדגשה6 2" xfId="790"/>
    <cellStyle name="הדגשה6 2 2" xfId="899"/>
    <cellStyle name="הדגשה6 3" xfId="791"/>
    <cellStyle name="היפר-קישור 2" xfId="111"/>
    <cellStyle name="הערה 2" xfId="114"/>
    <cellStyle name="הערה 2 2" xfId="900"/>
    <cellStyle name="הערה 3" xfId="792"/>
    <cellStyle name="חישוב 2" xfId="793"/>
    <cellStyle name="חישוב 2 2" xfId="901"/>
    <cellStyle name="חישוב 3" xfId="794"/>
    <cellStyle name="טוב 2" xfId="795"/>
    <cellStyle name="טוב 2 2" xfId="902"/>
    <cellStyle name="טוב 3" xfId="796"/>
    <cellStyle name="טקסט אזהרה 2" xfId="797"/>
    <cellStyle name="טקסט אזהרה 2 2" xfId="903"/>
    <cellStyle name="טקסט אזהרה 3" xfId="798"/>
    <cellStyle name="טקסט הסברי 2" xfId="799"/>
    <cellStyle name="טקסט הסברי 2 2" xfId="904"/>
    <cellStyle name="כותרת 1 2" xfId="800"/>
    <cellStyle name="כותרת 1 3" xfId="801"/>
    <cellStyle name="כותרת 2 2" xfId="802"/>
    <cellStyle name="כותרת 2 3" xfId="803"/>
    <cellStyle name="כותרת 3 2" xfId="804"/>
    <cellStyle name="כותרת 3 3" xfId="805"/>
    <cellStyle name="כותרת 4 2" xfId="806"/>
    <cellStyle name="כותרת 4 3" xfId="807"/>
    <cellStyle name="כותרת 5" xfId="808"/>
    <cellStyle name="ניטראלי 2" xfId="809"/>
    <cellStyle name="ניטראלי 2 2" xfId="905"/>
    <cellStyle name="ניטראלי 3" xfId="810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811"/>
    <cellStyle name="סה&quot;כ 2" xfId="812"/>
    <cellStyle name="סה&quot;כ 2 2" xfId="906"/>
    <cellStyle name="סה&quot;כ 3" xfId="813"/>
    <cellStyle name="פלט 2" xfId="814"/>
    <cellStyle name="פלט 2 2" xfId="907"/>
    <cellStyle name="פלט 3" xfId="815"/>
    <cellStyle name="קלט 2" xfId="816"/>
    <cellStyle name="קלט 2 2" xfId="908"/>
    <cellStyle name="קלט 3" xfId="817"/>
    <cellStyle name="רע 2" xfId="818"/>
    <cellStyle name="רע 2 2" xfId="909"/>
    <cellStyle name="רע 3" xfId="819"/>
    <cellStyle name="תא מסומן 2" xfId="820"/>
    <cellStyle name="תא מסומן 2 2" xfId="910"/>
    <cellStyle name="תא מסומן 3" xfId="821"/>
    <cellStyle name="תא מקושר 2" xfId="822"/>
    <cellStyle name="תא מקושר 2 2" xfId="911"/>
    <cellStyle name="תא מקושר 3" xfId="823"/>
    <cellStyle name="תוכן - מיכון דוחות" xfId="824"/>
    <cellStyle name="標準_-004x_入力訂正84ステータスバー非表示にしない_入力訂正83_入力訂正84ステータスバー非表示にしない_入力訂正84_入力訂正85" xfId="71"/>
  </cellStyles>
  <dxfs count="185">
    <dxf>
      <font>
        <strike val="0"/>
        <outline val="0"/>
        <shadow val="0"/>
        <u val="none"/>
        <name val="Arial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name val="Arial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name val="Arial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name val="Arial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name val="Arial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name val="Arial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name val="Arial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name val="Arial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name val="Arial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minor"/>
      </font>
      <alignment horizontal="center" vertical="center" textRotation="0" wrapText="1" indent="0" justifyLastLine="0" shrinkToFit="0" readingOrder="1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AEDCE0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sz val="11"/>
        <name val="Assistant"/>
        <scheme val="none"/>
      </font>
    </dxf>
    <dxf>
      <font>
        <strike val="0"/>
        <outline val="0"/>
        <shadow val="0"/>
        <sz val="1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73" formatCode="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sz val="11"/>
        <name val="Assistant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73" formatCode="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sz val="11"/>
        <name val="Assistan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sz val="11"/>
        <name val="Assistant"/>
        <scheme val="none"/>
      </font>
      <fill>
        <patternFill patternType="solid">
          <fgColor indexed="64"/>
          <bgColor rgb="FFAEDCE0"/>
        </patternFill>
      </fill>
    </dxf>
    <dxf>
      <font>
        <strike val="0"/>
        <outline val="0"/>
        <shadow val="0"/>
        <sz val="11"/>
        <name val="Assistan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sz val="11"/>
        <name val="Assistant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1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AEDCE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sz val="11"/>
        <name val="Assistant"/>
        <scheme val="none"/>
      </font>
      <numFmt numFmtId="0" formatCode="General"/>
    </dxf>
    <dxf>
      <font>
        <strike val="0"/>
        <outline val="0"/>
        <shadow val="0"/>
        <sz val="1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sz val="11"/>
        <name val="Assistant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auto="1"/>
        </left>
        <right/>
        <top style="thin">
          <color theme="6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theme="6" tint="0.79998168889431442"/>
          <bgColor theme="6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" formatCode="0"/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80" formatCode="0.000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81" formatCode="0.00000000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81" formatCode="0.00000000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81" formatCode="0.00000000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80" formatCode="0.000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81" formatCode="0.00000000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80" formatCode="0.000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81" formatCode="0.00000000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80" formatCode="0.000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22" formatCode="mmm\-yy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22" formatCode="mmm\-yy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border diagonalUp="0" diagonalDown="0">
        <left/>
        <right/>
        <top style="thin">
          <color theme="6"/>
        </top>
        <bottom/>
        <vertical/>
        <horizontal/>
      </border>
    </dxf>
    <dxf>
      <border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ssistant"/>
        <scheme val="none"/>
      </font>
      <fill>
        <patternFill patternType="solid">
          <fgColor theme="6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72" formatCode="_ * #,##0_ ;_ * \-#,##0_ ;_ * &quot;-&quot;??_ ;_ @_ 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ssistan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ssistant"/>
        <scheme val="none"/>
      </font>
      <fill>
        <patternFill patternType="solid">
          <fgColor indexed="64"/>
          <bgColor rgb="FFAEDCE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ssistant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ssistant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ssistant"/>
        <scheme val="none"/>
      </font>
      <numFmt numFmtId="169" formatCode="0.0"/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right style="thin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ssistant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sz val="11"/>
        <name val="Assistant"/>
        <scheme val="none"/>
      </font>
      <numFmt numFmtId="169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</dxf>
    <dxf>
      <font>
        <b val="0"/>
        <strike val="0"/>
        <outline val="0"/>
        <shadow val="0"/>
        <sz val="11"/>
        <name val="Assistant"/>
        <scheme val="none"/>
      </font>
      <numFmt numFmtId="169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9" formatCode="0.0"/>
    </dxf>
    <dxf>
      <font>
        <b val="0"/>
        <strike val="0"/>
        <outline val="0"/>
        <shadow val="0"/>
        <sz val="1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69" formatCode="0.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sz val="11"/>
        <name val="Assistant"/>
        <scheme val="none"/>
      </font>
      <numFmt numFmtId="19" formatCode="dd/mm/yyyy"/>
    </dxf>
    <dxf>
      <font>
        <b val="0"/>
        <strike val="0"/>
        <outline val="0"/>
        <shadow val="0"/>
        <sz val="11"/>
        <name val="Assistant"/>
        <scheme val="none"/>
      </font>
    </dxf>
    <dxf>
      <font>
        <strike val="0"/>
        <outline val="0"/>
        <shadow val="0"/>
        <sz val="11"/>
        <name val="Assistant"/>
        <scheme val="none"/>
      </font>
      <fill>
        <patternFill patternType="solid">
          <fgColor indexed="64"/>
          <bgColor rgb="FFAEDCE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sz val="11"/>
        <name val="Assistan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sz val="11"/>
        <name val="Assistant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-0.249977111117893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174" formatCode="#,##0.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174" formatCode="#,##0.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174" formatCode="#,##0.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174" formatCode="#,##0.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174" formatCode="#,##0.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174" formatCode="#,##0.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19" formatCode="dd/mm/yyyy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rgb="FFAEDCE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general" vertical="bottom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AEDCE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2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AEDCE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  <border diagonalUp="0" diagonalDown="0" outline="0">
        <left/>
        <right/>
        <top style="thin">
          <color theme="9"/>
        </top>
        <bottom/>
      </border>
    </dxf>
    <dxf>
      <border outline="0">
        <left style="thin">
          <color theme="9"/>
        </left>
        <right style="thin">
          <color rgb="FF000000"/>
        </right>
        <bottom style="thin">
          <color theme="9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" formatCode="0.00"/>
      <fill>
        <patternFill patternType="solid">
          <fgColor indexed="64"/>
          <bgColor rgb="FFAEDCE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Arial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1"/>
        <name val="Arial"/>
        <scheme val="minor"/>
      </font>
      <numFmt numFmtId="2" formatCode="0.0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2" formatCode="0.00"/>
      <fill>
        <patternFill patternType="solid">
          <fgColor indexed="64"/>
          <bgColor rgb="FFAEDCE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5" defaultTableStyle="סגנון טבלה 2" defaultPivotStyle="PivotStyleLight16">
    <tableStyle name="סגנון PivotTable 1" table="0" count="0"/>
    <tableStyle name="סגנון טבלה 1" pivot="0" count="0"/>
    <tableStyle name="סגנון טבלה 2" pivot="0" count="0"/>
    <tableStyle name="סגנון טבלה 3" pivot="0" count="0"/>
    <tableStyle name="סגנון טבלה 4" pivot="0" count="0"/>
  </tableStyles>
  <colors>
    <mruColors>
      <color rgb="FFD9D9D9"/>
      <color rgb="FF177990"/>
      <color rgb="FF595959"/>
      <color rgb="FFABAAC7"/>
      <color rgb="FFB4B4B4"/>
      <color rgb="FF2E2A74"/>
      <color rgb="FF28B6C7"/>
      <color rgb="FF46B6C7"/>
      <color rgb="FF59BFCB"/>
      <color rgb="FF8BC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3444444444445"/>
          <c:y val="5.9928240740740733E-2"/>
          <c:w val="0.87290999999999996"/>
          <c:h val="0.62852962962962966"/>
        </c:manualLayout>
      </c:layout>
      <c:lineChart>
        <c:grouping val="standard"/>
        <c:varyColors val="0"/>
        <c:ser>
          <c:idx val="2"/>
          <c:order val="0"/>
          <c:tx>
            <c:strRef>
              <c:f>'נתונים ד''-1'!$B$1</c:f>
              <c:strCache>
                <c:ptCount val="1"/>
                <c:pt idx="0">
                  <c:v>שקל/דולר</c:v>
                </c:pt>
              </c:strCache>
            </c:strRef>
          </c:tx>
          <c:spPr>
            <a:ln w="25400" cap="rnd">
              <a:solidFill>
                <a:srgbClr val="28B6C7"/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ד''-1'!$E$2:$E$14</c:f>
              <c:numCache>
                <c:formatCode>mm/yy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45354</c:v>
                </c:pt>
                <c:pt idx="4">
                  <c:v>45385</c:v>
                </c:pt>
                <c:pt idx="5">
                  <c:v>45416</c:v>
                </c:pt>
                <c:pt idx="6">
                  <c:v>45447</c:v>
                </c:pt>
                <c:pt idx="7">
                  <c:v>45478</c:v>
                </c:pt>
                <c:pt idx="8">
                  <c:v>45509</c:v>
                </c:pt>
                <c:pt idx="9">
                  <c:v>45540</c:v>
                </c:pt>
                <c:pt idx="10">
                  <c:v>45571</c:v>
                </c:pt>
                <c:pt idx="11">
                  <c:v>45602</c:v>
                </c:pt>
                <c:pt idx="12">
                  <c:v>45633</c:v>
                </c:pt>
              </c:numCache>
            </c:numRef>
          </c:cat>
          <c:val>
            <c:numRef>
              <c:f>'נתונים ד''-1'!$G$2:$G$14</c:f>
              <c:numCache>
                <c:formatCode>0.00</c:formatCode>
                <c:ptCount val="13"/>
                <c:pt idx="0">
                  <c:v>100</c:v>
                </c:pt>
                <c:pt idx="1">
                  <c:v>100.22056796250344</c:v>
                </c:pt>
                <c:pt idx="2">
                  <c:v>98.814447201543985</c:v>
                </c:pt>
                <c:pt idx="3">
                  <c:v>101.48883374689827</c:v>
                </c:pt>
                <c:pt idx="4">
                  <c:v>103.14309346567411</c:v>
                </c:pt>
                <c:pt idx="5">
                  <c:v>102.5089605734767</c:v>
                </c:pt>
                <c:pt idx="6">
                  <c:v>103.63937138130686</c:v>
                </c:pt>
                <c:pt idx="7">
                  <c:v>103.85993934381031</c:v>
                </c:pt>
                <c:pt idx="8">
                  <c:v>100.799558864075</c:v>
                </c:pt>
                <c:pt idx="9">
                  <c:v>102.28839261097326</c:v>
                </c:pt>
                <c:pt idx="10">
                  <c:v>102.39867659222499</c:v>
                </c:pt>
                <c:pt idx="11">
                  <c:v>100.35842293906811</c:v>
                </c:pt>
                <c:pt idx="12">
                  <c:v>100.55141990625862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5E5-4ED7-AD98-303A222098F2}"/>
            </c:ext>
          </c:extLst>
        </c:ser>
        <c:ser>
          <c:idx val="1"/>
          <c:order val="1"/>
          <c:tx>
            <c:strRef>
              <c:f>'נתונים ד''-1'!$D$1</c:f>
              <c:strCache>
                <c:ptCount val="1"/>
                <c:pt idx="0">
                  <c:v>שער חליפין נומינלי אפקטיבי</c:v>
                </c:pt>
              </c:strCache>
            </c:strRef>
          </c:tx>
          <c:spPr>
            <a:ln w="25400" cap="rnd">
              <a:solidFill>
                <a:srgbClr val="ABAAC7"/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ד''-1'!$E$2:$E$14</c:f>
              <c:numCache>
                <c:formatCode>mm/yy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45354</c:v>
                </c:pt>
                <c:pt idx="4">
                  <c:v>45385</c:v>
                </c:pt>
                <c:pt idx="5">
                  <c:v>45416</c:v>
                </c:pt>
                <c:pt idx="6">
                  <c:v>45447</c:v>
                </c:pt>
                <c:pt idx="7">
                  <c:v>45478</c:v>
                </c:pt>
                <c:pt idx="8">
                  <c:v>45509</c:v>
                </c:pt>
                <c:pt idx="9">
                  <c:v>45540</c:v>
                </c:pt>
                <c:pt idx="10">
                  <c:v>45571</c:v>
                </c:pt>
                <c:pt idx="11">
                  <c:v>45602</c:v>
                </c:pt>
                <c:pt idx="12">
                  <c:v>45633</c:v>
                </c:pt>
              </c:numCache>
            </c:numRef>
          </c:cat>
          <c:val>
            <c:numRef>
              <c:f>'נתונים ד''-1'!$I$2:$I$14</c:f>
              <c:numCache>
                <c:formatCode>0.00</c:formatCode>
                <c:ptCount val="13"/>
                <c:pt idx="0">
                  <c:v>100</c:v>
                </c:pt>
                <c:pt idx="1">
                  <c:v>99.010271433153221</c:v>
                </c:pt>
                <c:pt idx="2">
                  <c:v>97.285938316760351</c:v>
                </c:pt>
                <c:pt idx="3">
                  <c:v>99.431912588144968</c:v>
                </c:pt>
                <c:pt idx="4">
                  <c:v>100.46520147702599</c:v>
                </c:pt>
                <c:pt idx="5">
                  <c:v>100.2557522914815</c:v>
                </c:pt>
                <c:pt idx="6">
                  <c:v>100.74861706813694</c:v>
                </c:pt>
                <c:pt idx="7">
                  <c:v>101.57823117422632</c:v>
                </c:pt>
                <c:pt idx="8">
                  <c:v>99.698124431198906</c:v>
                </c:pt>
                <c:pt idx="9">
                  <c:v>101.84457802889675</c:v>
                </c:pt>
                <c:pt idx="10">
                  <c:v>100.09943280270848</c:v>
                </c:pt>
                <c:pt idx="11">
                  <c:v>96.63520186355278</c:v>
                </c:pt>
                <c:pt idx="12">
                  <c:v>95.628301828688222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5E5-4ED7-AD98-303A222098F2}"/>
            </c:ext>
          </c:extLst>
        </c:ser>
        <c:ser>
          <c:idx val="0"/>
          <c:order val="2"/>
          <c:tx>
            <c:strRef>
              <c:f>'נתונים ד''-1'!$C$1</c:f>
              <c:strCache>
                <c:ptCount val="1"/>
                <c:pt idx="0">
                  <c:v>אירו/שקל</c:v>
                </c:pt>
              </c:strCache>
            </c:strRef>
          </c:tx>
          <c:spPr>
            <a:ln w="25400" cap="rnd">
              <a:solidFill>
                <a:srgbClr val="177990"/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ד''-1'!$E$2:$E$14</c:f>
              <c:numCache>
                <c:formatCode>mm/yy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45354</c:v>
                </c:pt>
                <c:pt idx="4">
                  <c:v>45385</c:v>
                </c:pt>
                <c:pt idx="5">
                  <c:v>45416</c:v>
                </c:pt>
                <c:pt idx="6">
                  <c:v>45447</c:v>
                </c:pt>
                <c:pt idx="7">
                  <c:v>45478</c:v>
                </c:pt>
                <c:pt idx="8">
                  <c:v>45509</c:v>
                </c:pt>
                <c:pt idx="9">
                  <c:v>45540</c:v>
                </c:pt>
                <c:pt idx="10">
                  <c:v>45571</c:v>
                </c:pt>
                <c:pt idx="11">
                  <c:v>45602</c:v>
                </c:pt>
                <c:pt idx="12">
                  <c:v>45633</c:v>
                </c:pt>
              </c:numCache>
            </c:numRef>
          </c:cat>
          <c:val>
            <c:numRef>
              <c:f>'נתונים ד''-1'!$H$2:$H$14</c:f>
              <c:numCache>
                <c:formatCode>0.00</c:formatCode>
                <c:ptCount val="13"/>
                <c:pt idx="0">
                  <c:v>100</c:v>
                </c:pt>
                <c:pt idx="1">
                  <c:v>98.210190447701677</c:v>
                </c:pt>
                <c:pt idx="2">
                  <c:v>96.859108585103215</c:v>
                </c:pt>
                <c:pt idx="3">
                  <c:v>99.189849436633764</c:v>
                </c:pt>
                <c:pt idx="4">
                  <c:v>100.03988433542727</c:v>
                </c:pt>
                <c:pt idx="5">
                  <c:v>100.32655299631071</c:v>
                </c:pt>
                <c:pt idx="6">
                  <c:v>100.21437830292153</c:v>
                </c:pt>
                <c:pt idx="7">
                  <c:v>101.72998304915747</c:v>
                </c:pt>
                <c:pt idx="8">
                  <c:v>101.10180476617809</c:v>
                </c:pt>
                <c:pt idx="9">
                  <c:v>103.50982151759898</c:v>
                </c:pt>
                <c:pt idx="10">
                  <c:v>100.75281683118956</c:v>
                </c:pt>
                <c:pt idx="11">
                  <c:v>95.971682121846655</c:v>
                </c:pt>
                <c:pt idx="12">
                  <c:v>94.635556885033424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5E5-4ED7-AD98-303A22209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504424"/>
        <c:axId val="705508032"/>
      </c:lineChart>
      <c:dateAx>
        <c:axId val="70550442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05508032"/>
        <c:crosses val="autoZero"/>
        <c:auto val="1"/>
        <c:lblOffset val="100"/>
        <c:baseTimeUnit val="months"/>
        <c:majorUnit val="1"/>
        <c:majorTimeUnit val="months"/>
      </c:dateAx>
      <c:valAx>
        <c:axId val="705508032"/>
        <c:scaling>
          <c:orientation val="minMax"/>
          <c:min val="90"/>
        </c:scaling>
        <c:delete val="0"/>
        <c:axPos val="l"/>
        <c:majorGridlines>
          <c:spPr>
            <a:ln w="6350" cap="flat" cmpd="sng" algn="ctr">
              <a:solidFill>
                <a:srgbClr val="B4B4B4">
                  <a:alpha val="70000"/>
                </a:srgb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05504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639166666666667E-2"/>
          <c:y val="0.89490092592592596"/>
          <c:w val="0.9"/>
          <c:h val="0.103817592592592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74589378623293"/>
          <c:y val="0.17549583333333332"/>
          <c:w val="0.7082127777777778"/>
          <c:h val="0.7601555050921469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'נתונים ד''-7 (ב)'!$B$1</c:f>
              <c:strCache>
                <c:ptCount val="1"/>
                <c:pt idx="0">
                  <c:v>עזר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0DD-4BDD-9B85-C31C18961DD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0DD-4BDD-9B85-C31C18961DD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0DD-4BDD-9B85-C31C18961DD2}"/>
              </c:ext>
            </c:extLst>
          </c:dPt>
          <c:dPt>
            <c:idx val="3"/>
            <c:invertIfNegative val="0"/>
            <c:bubble3D val="0"/>
            <c:spPr>
              <a:solidFill>
                <a:srgbClr val="1779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DD-4BDD-9B85-C31C18961DD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0DD-4BDD-9B85-C31C18961DD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6914-484C-B4EE-11CE698E4D44}"/>
              </c:ext>
            </c:extLst>
          </c:dPt>
          <c:dPt>
            <c:idx val="6"/>
            <c:invertIfNegative val="0"/>
            <c:bubble3D val="0"/>
            <c:spPr>
              <a:solidFill>
                <a:srgbClr val="1779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DBCA-44EE-9E12-2A1E5936375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DD-4BDD-9B85-C31C18961DD2}"/>
                </c:ext>
              </c:extLst>
            </c:dLbl>
            <c:dLbl>
              <c:idx val="3"/>
              <c:layout>
                <c:manualLayout>
                  <c:x val="-3.0974522072868347E-5"/>
                  <c:y val="1.388888888888889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DD-4BDD-9B85-C31C18961DD2}"/>
                </c:ext>
              </c:extLst>
            </c:dLbl>
            <c:dLbl>
              <c:idx val="4"/>
              <c:layout>
                <c:manualLayout>
                  <c:x val="2.8165765510022134E-2"/>
                  <c:y val="1.388888888888889E-6"/>
                </c:manualLayout>
              </c:layout>
              <c:tx>
                <c:rich>
                  <a:bodyPr/>
                  <a:lstStyle/>
                  <a:p>
                    <a:fld id="{9EDADF01-29BF-414D-8539-E648D7013887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[ערך]</a:t>
                    </a:fld>
                    <a:endParaRPr lang="he-I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0DD-4BDD-9B85-C31C18961DD2}"/>
                </c:ext>
              </c:extLst>
            </c:dLbl>
            <c:dLbl>
              <c:idx val="5"/>
              <c:layout>
                <c:manualLayout>
                  <c:x val="1.7603603443763834E-2"/>
                  <c:y val="1.388888888888889E-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914-484C-B4EE-11CE698E4D44}"/>
                </c:ext>
              </c:extLst>
            </c:dLbl>
            <c:dLbl>
              <c:idx val="6"/>
              <c:layout>
                <c:manualLayout>
                  <c:x val="-6.6893693086302594E-2"/>
                  <c:y val="4.6296296296296297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BCA-44EE-9E12-2A1E59363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'נתונים ד''-7 (ב)'!$A$2:$A$8</c:f>
              <c:strCache>
                <c:ptCount val="7"/>
                <c:pt idx="0">
                  <c:v>מוסדיים</c:v>
                </c:pt>
                <c:pt idx="1">
                  <c:v>מגזר פיננסי </c:v>
                </c:pt>
                <c:pt idx="2">
                  <c:v>בנק ישראל</c:v>
                </c:pt>
                <c:pt idx="3">
                  <c:v>מגזר עסקי לא-פיננסי</c:v>
                </c:pt>
                <c:pt idx="4">
                  <c:v>משקי בית</c:v>
                </c:pt>
                <c:pt idx="5">
                  <c:v>תושב חוץ פיננסי</c:v>
                </c:pt>
                <c:pt idx="6">
                  <c:v>תושב חוץ לא פיננסי</c:v>
                </c:pt>
              </c:strCache>
            </c:strRef>
          </c:cat>
          <c:val>
            <c:numRef>
              <c:f>'נתונים ד''-7 (ב)'!$B$2:$B$8</c:f>
              <c:numCache>
                <c:formatCode>_ * #,##0_ ;_ * \-#,##0_ ;_ * "-"??_ ;_ @_ </c:formatCode>
                <c:ptCount val="7"/>
                <c:pt idx="0">
                  <c:v>22</c:v>
                </c:pt>
                <c:pt idx="1">
                  <c:v>4.0000000000000001E-3</c:v>
                </c:pt>
                <c:pt idx="2">
                  <c:v>0</c:v>
                </c:pt>
                <c:pt idx="3" formatCode="0">
                  <c:v>-13</c:v>
                </c:pt>
                <c:pt idx="4">
                  <c:v>3.8</c:v>
                </c:pt>
                <c:pt idx="5">
                  <c:v>3</c:v>
                </c:pt>
                <c:pt idx="6">
                  <c:v>-17.600000000000001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0DD-4BDD-9B85-C31C18961DD2}"/>
            </c:ext>
          </c:extLst>
        </c:ser>
        <c:ser>
          <c:idx val="1"/>
          <c:order val="1"/>
          <c:tx>
            <c:strRef>
              <c:f>'נתונים ד''-7 (ב)'!$D$1</c:f>
              <c:strCache>
                <c:ptCount val="1"/>
                <c:pt idx="0">
                  <c:v>עזר2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f>'נתונים ד''-7 (ב)'!$A$2:$A$8</c:f>
              <c:strCache>
                <c:ptCount val="7"/>
                <c:pt idx="0">
                  <c:v>מוסדיים</c:v>
                </c:pt>
                <c:pt idx="1">
                  <c:v>מגזר פיננסי </c:v>
                </c:pt>
                <c:pt idx="2">
                  <c:v>בנק ישראל</c:v>
                </c:pt>
                <c:pt idx="3">
                  <c:v>מגזר עסקי לא-פיננסי</c:v>
                </c:pt>
                <c:pt idx="4">
                  <c:v>משקי בית</c:v>
                </c:pt>
                <c:pt idx="5">
                  <c:v>תושב חוץ פיננסי</c:v>
                </c:pt>
                <c:pt idx="6">
                  <c:v>תושב חוץ לא פיננסי</c:v>
                </c:pt>
              </c:strCache>
            </c:strRef>
          </c:cat>
          <c:val>
            <c:numRef>
              <c:f>'נתונים ד''-7 (ב)'!$D$2:$D$8</c:f>
              <c:numCache>
                <c:formatCode>_ * #,##0_ ;_ * \-#,##0_ ;_ * "-"??_ ;_ @_ </c:formatCode>
                <c:ptCount val="7"/>
                <c:pt idx="0">
                  <c:v>28</c:v>
                </c:pt>
                <c:pt idx="1">
                  <c:v>49.996000000000002</c:v>
                </c:pt>
                <c:pt idx="2">
                  <c:v>41</c:v>
                </c:pt>
                <c:pt idx="3" formatCode="0">
                  <c:v>50</c:v>
                </c:pt>
                <c:pt idx="4">
                  <c:v>46.2</c:v>
                </c:pt>
                <c:pt idx="5">
                  <c:v>38.5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0DD-4BDD-9B85-C31C18961DD2}"/>
            </c:ext>
          </c:extLst>
        </c:ser>
        <c:ser>
          <c:idx val="2"/>
          <c:order val="2"/>
          <c:tx>
            <c:strRef>
              <c:f>'נתונים ד''-7 (ב)'!$E$1</c:f>
              <c:strCache>
                <c:ptCount val="1"/>
                <c:pt idx="0">
                  <c:v>עזר3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0DD-4BDD-9B85-C31C18961DD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0DD-4BDD-9B85-C31C18961DD2}"/>
              </c:ext>
            </c:extLst>
          </c:dPt>
          <c:dPt>
            <c:idx val="2"/>
            <c:invertIfNegative val="0"/>
            <c:bubble3D val="0"/>
            <c:spPr>
              <a:solidFill>
                <a:srgbClr val="1779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DD-4BDD-9B85-C31C18961DD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50DD-4BDD-9B85-C31C18961DD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50DD-4BDD-9B85-C31C18961DD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914-484C-B4EE-11CE698E4D44}"/>
              </c:ext>
            </c:extLst>
          </c:dPt>
          <c:dPt>
            <c:idx val="6"/>
            <c:invertIfNegative val="0"/>
            <c:bubble3D val="0"/>
            <c:spPr>
              <a:solidFill>
                <a:srgbClr val="1779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6914-484C-B4EE-11CE698E4D4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DBCA-44EE-9E12-2A1E5936375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8C4D706-BD28-4D0B-81A1-E45A4A5057CF}" type="CELLRANGE">
                      <a:rPr lang="en-US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50DD-4BDD-9B85-C31C18961DD2}"/>
                </c:ext>
              </c:extLst>
            </c:dLbl>
            <c:dLbl>
              <c:idx val="1"/>
              <c:layout>
                <c:manualLayout>
                  <c:x val="1.760360344376383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0DD-4BDD-9B85-C31C18961DD2}"/>
                </c:ext>
              </c:extLst>
            </c:dLbl>
            <c:dLbl>
              <c:idx val="2"/>
              <c:layout>
                <c:manualLayout>
                  <c:x val="3.520586303453521E-3"/>
                  <c:y val="-5.8796296296296296E-3"/>
                </c:manualLayout>
              </c:layout>
              <c:tx>
                <c:rich>
                  <a:bodyPr/>
                  <a:lstStyle/>
                  <a:p>
                    <a:fld id="{F20880E4-F566-4BA1-94D0-057FF5B0D78F}" type="CELLRANGE">
                      <a:rPr lang="en-US">
                        <a:solidFill>
                          <a:schemeClr val="bg1"/>
                        </a:solidFill>
                      </a:rPr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50DD-4BDD-9B85-C31C18961DD2}"/>
                </c:ext>
              </c:extLst>
            </c:dLbl>
            <c:dLbl>
              <c:idx val="3"/>
              <c:layout>
                <c:manualLayout>
                  <c:x val="2.4645183432319976E-2"/>
                  <c:y val="-1.0779196465456927E-16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 rtl="0">
                      <a:defRPr>
                        <a:solidFill>
                          <a:sysClr val="windowText" lastClr="000000"/>
                        </a:solidFill>
                        <a:latin typeface="Assistant" panose="00000500000000000000" pitchFamily="2" charset="-79"/>
                        <a:cs typeface="Assistant" panose="00000500000000000000" pitchFamily="2" charset="-79"/>
                      </a:defRPr>
                    </a:pPr>
                    <a:fld id="{AED99A71-B957-4AEE-8392-8B764ED3CC77}" type="CELLRANGE">
                      <a:rPr lang="en-US"/>
                      <a:pPr rtl="0">
                        <a:defRPr>
                          <a:solidFill>
                            <a:sysClr val="windowText" lastClr="000000"/>
                          </a:solidFill>
                          <a:latin typeface="Assistant" panose="00000500000000000000" pitchFamily="2" charset="-79"/>
                          <a:cs typeface="Assistant" panose="00000500000000000000" pitchFamily="2" charset="-79"/>
                        </a:defRPr>
                      </a:pPr>
                      <a:t>[CELLRANGE]</a:t>
                    </a:fld>
                    <a:endParaRPr lang="he-IL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168539948813706E-2"/>
                      <c:h val="8.866481481481482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50DD-4BDD-9B85-C31C18961DD2}"/>
                </c:ext>
              </c:extLst>
            </c:dLbl>
            <c:dLbl>
              <c:idx val="4"/>
              <c:layout>
                <c:manualLayout>
                  <c:x val="2.112432413251660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0DD-4BDD-9B85-C31C18961DD2}"/>
                </c:ext>
              </c:extLst>
            </c:dLbl>
            <c:dLbl>
              <c:idx val="5"/>
              <c:layout>
                <c:manualLayout>
                  <c:x val="-3.520720688752779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914-484C-B4EE-11CE698E4D44}"/>
                </c:ext>
              </c:extLst>
            </c:dLbl>
            <c:dLbl>
              <c:idx val="6"/>
              <c:layout>
                <c:manualLayout>
                  <c:x val="-4.929008964253873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-11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14-484C-B4EE-11CE698E4D4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BCA-44EE-9E12-2A1E59363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rtl="0">
                  <a:defRPr>
                    <a:solidFill>
                      <a:sysClr val="windowText" lastClr="000000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'נתונים ד''-7 (ב)'!$A$2:$A$8</c:f>
              <c:strCache>
                <c:ptCount val="7"/>
                <c:pt idx="0">
                  <c:v>מוסדיים</c:v>
                </c:pt>
                <c:pt idx="1">
                  <c:v>מגזר פיננסי </c:v>
                </c:pt>
                <c:pt idx="2">
                  <c:v>בנק ישראל</c:v>
                </c:pt>
                <c:pt idx="3">
                  <c:v>מגזר עסקי לא-פיננסי</c:v>
                </c:pt>
                <c:pt idx="4">
                  <c:v>משקי בית</c:v>
                </c:pt>
                <c:pt idx="5">
                  <c:v>תושב חוץ פיננסי</c:v>
                </c:pt>
                <c:pt idx="6">
                  <c:v>תושב חוץ לא פיננסי</c:v>
                </c:pt>
              </c:strCache>
            </c:strRef>
          </c:cat>
          <c:val>
            <c:numRef>
              <c:f>'נתונים ד''-7 (ב)'!$E$2:$E$8</c:f>
              <c:numCache>
                <c:formatCode>_ * #,##0_ ;_ * \-#,##0_ ;_ * "-"??_ ;_ @_ </c:formatCode>
                <c:ptCount val="7"/>
                <c:pt idx="0">
                  <c:v>10</c:v>
                </c:pt>
                <c:pt idx="1">
                  <c:v>3.7</c:v>
                </c:pt>
                <c:pt idx="2">
                  <c:v>9</c:v>
                </c:pt>
                <c:pt idx="3" formatCode="0">
                  <c:v>1</c:v>
                </c:pt>
                <c:pt idx="4">
                  <c:v>6.8</c:v>
                </c:pt>
                <c:pt idx="5">
                  <c:v>8.5</c:v>
                </c:pt>
                <c:pt idx="6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'נתונים ד''-7 (ב)'!$F$2:$F$8</c15:f>
                <c15:dlblRangeCache>
                  <c:ptCount val="7"/>
                  <c:pt idx="0">
                    <c:v>10</c:v>
                  </c:pt>
                  <c:pt idx="1">
                    <c:v>4</c:v>
                  </c:pt>
                  <c:pt idx="2">
                    <c:v>-9</c:v>
                  </c:pt>
                  <c:pt idx="3">
                    <c:v>1</c:v>
                  </c:pt>
                  <c:pt idx="4">
                    <c:v>7</c:v>
                  </c:pt>
                  <c:pt idx="5">
                    <c:v>-9</c:v>
                  </c:pt>
                  <c:pt idx="6">
                    <c:v>-11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50DD-4BDD-9B85-C31C18961DD2}"/>
            </c:ext>
          </c:extLst>
        </c:ser>
        <c:ser>
          <c:idx val="5"/>
          <c:order val="3"/>
          <c:tx>
            <c:strRef>
              <c:f>'נתונים ד''-7 (ב)'!$G$1</c:f>
              <c:strCache>
                <c:ptCount val="1"/>
                <c:pt idx="0">
                  <c:v>עזר5</c:v>
                </c:pt>
              </c:strCache>
            </c:strRef>
          </c:tx>
          <c:spPr>
            <a:noFill/>
          </c:spPr>
          <c:invertIfNegative val="0"/>
          <c:cat>
            <c:strRef>
              <c:f>'נתונים ד''-7 (ב)'!$A$2:$A$8</c:f>
              <c:strCache>
                <c:ptCount val="7"/>
                <c:pt idx="0">
                  <c:v>מוסדיים</c:v>
                </c:pt>
                <c:pt idx="1">
                  <c:v>מגזר פיננסי </c:v>
                </c:pt>
                <c:pt idx="2">
                  <c:v>בנק ישראל</c:v>
                </c:pt>
                <c:pt idx="3">
                  <c:v>מגזר עסקי לא-פיננסי</c:v>
                </c:pt>
                <c:pt idx="4">
                  <c:v>משקי בית</c:v>
                </c:pt>
                <c:pt idx="5">
                  <c:v>תושב חוץ פיננסי</c:v>
                </c:pt>
                <c:pt idx="6">
                  <c:v>תושב חוץ לא פיננסי</c:v>
                </c:pt>
              </c:strCache>
            </c:strRef>
          </c:cat>
          <c:val>
            <c:numRef>
              <c:f>'נתונים ד''-7 (ב)'!$G$2:$G$8</c:f>
              <c:numCache>
                <c:formatCode>_ * #,##0_ ;_ * \-#,##0_ ;_ * "-"??_ ;_ @_ </c:formatCode>
                <c:ptCount val="7"/>
                <c:pt idx="0">
                  <c:v>33</c:v>
                </c:pt>
                <c:pt idx="1">
                  <c:v>46.3</c:v>
                </c:pt>
                <c:pt idx="2">
                  <c:v>50</c:v>
                </c:pt>
                <c:pt idx="3" formatCode="0">
                  <c:v>49</c:v>
                </c:pt>
                <c:pt idx="4">
                  <c:v>43.2</c:v>
                </c:pt>
                <c:pt idx="5">
                  <c:v>49.6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0DD-4BDD-9B85-C31C18961DD2}"/>
            </c:ext>
          </c:extLst>
        </c:ser>
        <c:ser>
          <c:idx val="6"/>
          <c:order val="4"/>
          <c:tx>
            <c:strRef>
              <c:f>'נתונים ד''-7 (ב)'!$H$1</c:f>
              <c:strCache>
                <c:ptCount val="1"/>
                <c:pt idx="0">
                  <c:v>עזר6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17799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50DD-4BDD-9B85-C31C18961DD2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50DD-4BDD-9B85-C31C18961DD2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50DD-4BDD-9B85-C31C18961DD2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E-50DD-4BDD-9B85-C31C18961DD2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6914-484C-B4EE-11CE698E4D44}"/>
              </c:ext>
            </c:extLst>
          </c:dPt>
          <c:dPt>
            <c:idx val="6"/>
            <c:invertIfNegative val="0"/>
            <c:bubble3D val="0"/>
            <c:spPr>
              <a:solidFill>
                <a:srgbClr val="17799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8-6914-484C-B4EE-11CE698E4D44}"/>
              </c:ext>
            </c:extLst>
          </c:dPt>
          <c:dLbls>
            <c:dLbl>
              <c:idx val="0"/>
              <c:layout>
                <c:manualLayout>
                  <c:x val="8.2967469837867729E-6"/>
                  <c:y val="0"/>
                </c:manualLayout>
              </c:layout>
              <c:tx>
                <c:rich>
                  <a:bodyPr/>
                  <a:lstStyle/>
                  <a:p>
                    <a:fld id="{B3D88494-1B3E-499F-8BDF-CFC48065CA23}" type="CELLRANGE">
                      <a:rPr lang="en-US"/>
                      <a:pPr/>
                      <a:t>[CELLRANGE]</a:t>
                    </a:fld>
                    <a:endParaRPr lang="he-IL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50DD-4BDD-9B85-C31C18961DD2}"/>
                </c:ext>
              </c:extLst>
            </c:dLbl>
            <c:dLbl>
              <c:idx val="1"/>
              <c:layout>
                <c:manualLayout>
                  <c:x val="2.1124324132516602E-2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 rtl="0">
                      <a:defRPr>
                        <a:solidFill>
                          <a:sysClr val="windowText" lastClr="000000"/>
                        </a:solidFill>
                        <a:latin typeface="Assistant" panose="00000500000000000000" pitchFamily="2" charset="-79"/>
                        <a:cs typeface="Assistant" panose="00000500000000000000" pitchFamily="2" charset="-79"/>
                      </a:defRPr>
                    </a:pPr>
                    <a:fld id="{115A1BE5-50E1-4D13-96C2-1922DECE7B9D}" type="CELLRANGE">
                      <a:rPr lang="en-US"/>
                      <a:pPr rtl="0">
                        <a:defRPr>
                          <a:solidFill>
                            <a:sysClr val="windowText" lastClr="000000"/>
                          </a:solidFill>
                          <a:latin typeface="Assistant" panose="00000500000000000000" pitchFamily="2" charset="-79"/>
                          <a:cs typeface="Assistant" panose="00000500000000000000" pitchFamily="2" charset="-79"/>
                        </a:defRPr>
                      </a:pPr>
                      <a:t>[CELLRANGE]</a:t>
                    </a:fld>
                    <a:endParaRPr lang="he-IL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50DD-4BDD-9B85-C31C18961DD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0DD-4BDD-9B85-C31C18961DD2}"/>
                </c:ext>
              </c:extLst>
            </c:dLbl>
            <c:dLbl>
              <c:idx val="3"/>
              <c:layout>
                <c:manualLayout>
                  <c:x val="3.1686486198774774E-2"/>
                  <c:y val="-1.0779196465456927E-1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 rtl="0">
                      <a:defRPr>
                        <a:solidFill>
                          <a:sysClr val="windowText" lastClr="000000"/>
                        </a:solidFill>
                        <a:latin typeface="Assistant" panose="00000500000000000000" pitchFamily="2" charset="-79"/>
                        <a:cs typeface="Assistant" panose="00000500000000000000" pitchFamily="2" charset="-79"/>
                      </a:defRPr>
                    </a:pPr>
                    <a:fld id="{78A83118-AE88-48B7-B3A7-8E84C0031F1C}" type="CELLRANGE">
                      <a:rPr lang="en-US"/>
                      <a:pPr rtl="0">
                        <a:defRPr>
                          <a:solidFill>
                            <a:sysClr val="windowText" lastClr="000000"/>
                          </a:solidFill>
                          <a:latin typeface="Assistant" panose="00000500000000000000" pitchFamily="2" charset="-79"/>
                          <a:cs typeface="Assistant" panose="00000500000000000000" pitchFamily="2" charset="-79"/>
                        </a:defRPr>
                      </a:pPr>
                      <a:t>[CELLRANGE]</a:t>
                    </a:fld>
                    <a:endParaRPr lang="he-IL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50DD-4BDD-9B85-C31C18961DD2}"/>
                </c:ext>
              </c:extLst>
            </c:dLbl>
            <c:dLbl>
              <c:idx val="4"/>
              <c:layout>
                <c:manualLayout>
                  <c:x val="2.4645044821269366E-2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 rtl="0">
                      <a:defRPr>
                        <a:solidFill>
                          <a:sysClr val="windowText" lastClr="000000"/>
                        </a:solidFill>
                        <a:latin typeface="Assistant" panose="00000500000000000000" pitchFamily="2" charset="-79"/>
                        <a:cs typeface="Assistant" panose="00000500000000000000" pitchFamily="2" charset="-79"/>
                      </a:defRPr>
                    </a:pPr>
                    <a:fld id="{47B28516-7ECD-465A-A06E-B55055148F3E}" type="CELLRANGE">
                      <a:rPr lang="en-US"/>
                      <a:pPr rtl="0">
                        <a:defRPr>
                          <a:solidFill>
                            <a:sysClr val="windowText" lastClr="000000"/>
                          </a:solidFill>
                          <a:latin typeface="Assistant" panose="00000500000000000000" pitchFamily="2" charset="-79"/>
                          <a:cs typeface="Assistant" panose="00000500000000000000" pitchFamily="2" charset="-79"/>
                        </a:defRPr>
                      </a:pPr>
                      <a:t>[CELLRANGE]</a:t>
                    </a:fld>
                    <a:endParaRPr lang="he-IL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50DD-4BDD-9B85-C31C18961DD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914-484C-B4EE-11CE698E4D44}"/>
                </c:ext>
              </c:extLst>
            </c:dLbl>
            <c:dLbl>
              <c:idx val="6"/>
              <c:layout>
                <c:manualLayout>
                  <c:x val="-4.4009008609409581E-2"/>
                  <c:y val="2.3148148148148148E-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 rtl="0">
                      <a:defRPr>
                        <a:solidFill>
                          <a:sysClr val="windowText" lastClr="000000"/>
                        </a:solidFill>
                        <a:latin typeface="Assistant" panose="00000500000000000000" pitchFamily="2" charset="-79"/>
                        <a:cs typeface="Assistant" panose="00000500000000000000" pitchFamily="2" charset="-79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-11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5150387445609E-2"/>
                      <c:h val="9.45444444444444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914-484C-B4EE-11CE698E4D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rtl="0">
                  <a:defRPr>
                    <a:solidFill>
                      <a:schemeClr val="bg1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'נתונים ד''-7 (ב)'!$A$2:$A$8</c:f>
              <c:strCache>
                <c:ptCount val="7"/>
                <c:pt idx="0">
                  <c:v>מוסדיים</c:v>
                </c:pt>
                <c:pt idx="1">
                  <c:v>מגזר פיננסי </c:v>
                </c:pt>
                <c:pt idx="2">
                  <c:v>בנק ישראל</c:v>
                </c:pt>
                <c:pt idx="3">
                  <c:v>מגזר עסקי לא-פיננסי</c:v>
                </c:pt>
                <c:pt idx="4">
                  <c:v>משקי בית</c:v>
                </c:pt>
                <c:pt idx="5">
                  <c:v>תושב חוץ פיננסי</c:v>
                </c:pt>
                <c:pt idx="6">
                  <c:v>תושב חוץ לא פיננסי</c:v>
                </c:pt>
              </c:strCache>
            </c:strRef>
          </c:cat>
          <c:val>
            <c:numRef>
              <c:f>'נתונים ד''-7 (ב)'!$H$2:$H$8</c:f>
              <c:numCache>
                <c:formatCode>General</c:formatCode>
                <c:ptCount val="7"/>
                <c:pt idx="0">
                  <c:v>9</c:v>
                </c:pt>
                <c:pt idx="1">
                  <c:v>5.6</c:v>
                </c:pt>
                <c:pt idx="2">
                  <c:v>0</c:v>
                </c:pt>
                <c:pt idx="3" formatCode="0">
                  <c:v>4</c:v>
                </c:pt>
                <c:pt idx="4" formatCode="0">
                  <c:v>6.7</c:v>
                </c:pt>
                <c:pt idx="5" formatCode="#,##0">
                  <c:v>0.8</c:v>
                </c:pt>
                <c:pt idx="6" formatCode="#,##0">
                  <c:v>10.6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'נתונים ד''-7 (ב)'!$I$2:$I$8</c15:f>
                <c15:dlblRangeCache>
                  <c:ptCount val="7"/>
                  <c:pt idx="0">
                    <c:v>-9</c:v>
                  </c:pt>
                  <c:pt idx="1">
                    <c:v>6</c:v>
                  </c:pt>
                  <c:pt idx="2">
                    <c:v>0</c:v>
                  </c:pt>
                  <c:pt idx="3">
                    <c:v>4</c:v>
                  </c:pt>
                  <c:pt idx="4">
                    <c:v>7</c:v>
                  </c:pt>
                  <c:pt idx="5">
                    <c:v>1</c:v>
                  </c:pt>
                  <c:pt idx="6">
                    <c:v>-11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F-50DD-4BDD-9B85-C31C18961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80602320"/>
        <c:axId val="480602648"/>
      </c:barChart>
      <c:catAx>
        <c:axId val="480602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80602648"/>
        <c:crosses val="autoZero"/>
        <c:auto val="1"/>
        <c:lblAlgn val="ctr"/>
        <c:lblOffset val="100"/>
        <c:noMultiLvlLbl val="0"/>
      </c:catAx>
      <c:valAx>
        <c:axId val="480602648"/>
        <c:scaling>
          <c:orientation val="minMax"/>
          <c:max val="140"/>
          <c:min val="-30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48060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331666666666671E-2"/>
          <c:y val="0.10826342592592593"/>
          <c:w val="0.8304138888888889"/>
          <c:h val="0.5242402777777778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'נתונים ד''-8'!$F$1</c:f>
              <c:strCache>
                <c:ptCount val="1"/>
                <c:pt idx="0">
                  <c:v>חשיפה למט"ח במכשירים נגזרים</c:v>
                </c:pt>
              </c:strCache>
            </c:strRef>
          </c:tx>
          <c:spPr>
            <a:solidFill>
              <a:srgbClr val="595959"/>
            </a:solidFill>
            <a:ln>
              <a:noFill/>
              <a:prstDash val="sysDot"/>
            </a:ln>
          </c:spPr>
          <c:invertIfNegative val="0"/>
          <c:cat>
            <c:multiLvlStrRef>
              <c:f>'נתונים ד''-8'!$A$14:$B$37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'נתונים ד''-8'!$F$14:$F$37</c:f>
              <c:numCache>
                <c:formatCode>General</c:formatCode>
                <c:ptCount val="24"/>
                <c:pt idx="0">
                  <c:v>-80.995899999999992</c:v>
                </c:pt>
                <c:pt idx="1">
                  <c:v>-81.8673</c:v>
                </c:pt>
                <c:pt idx="2">
                  <c:v>-80.727199999999996</c:v>
                </c:pt>
                <c:pt idx="3">
                  <c:v>-80.289299999999997</c:v>
                </c:pt>
                <c:pt idx="4">
                  <c:v>-79.98360000000001</c:v>
                </c:pt>
                <c:pt idx="5">
                  <c:v>-82.062399999999997</c:v>
                </c:pt>
                <c:pt idx="6">
                  <c:v>-80.401799999999994</c:v>
                </c:pt>
                <c:pt idx="7">
                  <c:v>-79.159000000000006</c:v>
                </c:pt>
                <c:pt idx="8">
                  <c:v>-79.406899999999993</c:v>
                </c:pt>
                <c:pt idx="9">
                  <c:v>-80.890799999999999</c:v>
                </c:pt>
                <c:pt idx="10">
                  <c:v>-73.561899999999994</c:v>
                </c:pt>
                <c:pt idx="11">
                  <c:v>-69.822800000000001</c:v>
                </c:pt>
                <c:pt idx="12" formatCode="0.0000">
                  <c:v>-69.849999999999994</c:v>
                </c:pt>
                <c:pt idx="13" formatCode="0.0000">
                  <c:v>-68.658000000000001</c:v>
                </c:pt>
                <c:pt idx="14" formatCode="0.0000">
                  <c:v>-69.634</c:v>
                </c:pt>
                <c:pt idx="15" formatCode="0.0000">
                  <c:v>-73.992000000000004</c:v>
                </c:pt>
                <c:pt idx="16" formatCode="0.0000">
                  <c:v>-71.531000000000006</c:v>
                </c:pt>
                <c:pt idx="17" formatCode="0.0000">
                  <c:v>-71.353999999999999</c:v>
                </c:pt>
                <c:pt idx="18" formatCode="0.0000">
                  <c:v>-74.225999999999999</c:v>
                </c:pt>
                <c:pt idx="19" formatCode="0.0000">
                  <c:v>-71.998999999999995</c:v>
                </c:pt>
                <c:pt idx="20" formatCode="0.0000">
                  <c:v>-68.096000000000004</c:v>
                </c:pt>
                <c:pt idx="21" formatCode="0.0000">
                  <c:v>-68.782200000000003</c:v>
                </c:pt>
                <c:pt idx="22" formatCode="0.0000">
                  <c:v>-63.743900000000004</c:v>
                </c:pt>
                <c:pt idx="23" formatCode="0.0000">
                  <c:v>-66.181399999999996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A-442B-83FA-11338DDDDC40}"/>
            </c:ext>
          </c:extLst>
        </c:ser>
        <c:ser>
          <c:idx val="1"/>
          <c:order val="1"/>
          <c:tx>
            <c:strRef>
              <c:f>'נתונים ד''-8'!$E$1</c:f>
              <c:strCache>
                <c:ptCount val="1"/>
                <c:pt idx="0">
                  <c:v>חשיפה למט"ח בנכסים מאזניים</c:v>
                </c:pt>
              </c:strCache>
            </c:strRef>
          </c:tx>
          <c:spPr>
            <a:solidFill>
              <a:srgbClr val="177990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3AA-442B-83FA-11338DDDDC4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3AA-442B-83FA-11338DDDDC4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3AA-442B-83FA-11338DDDDC40}"/>
              </c:ext>
            </c:extLst>
          </c:dPt>
          <c:cat>
            <c:multiLvlStrRef>
              <c:f>'נתונים ד''-8'!$A$14:$B$37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'נתונים ד''-8'!$E$14:$E$37</c:f>
              <c:numCache>
                <c:formatCode>General</c:formatCode>
                <c:ptCount val="24"/>
                <c:pt idx="0">
                  <c:v>196.79109999999997</c:v>
                </c:pt>
                <c:pt idx="1">
                  <c:v>188.98620000000003</c:v>
                </c:pt>
                <c:pt idx="2">
                  <c:v>196.13519999999994</c:v>
                </c:pt>
                <c:pt idx="3">
                  <c:v>196.95980000000003</c:v>
                </c:pt>
                <c:pt idx="4">
                  <c:v>196.87620000000001</c:v>
                </c:pt>
                <c:pt idx="5">
                  <c:v>206.3578</c:v>
                </c:pt>
                <c:pt idx="6">
                  <c:v>210.64990000000003</c:v>
                </c:pt>
                <c:pt idx="7">
                  <c:v>204.61699999999999</c:v>
                </c:pt>
                <c:pt idx="8">
                  <c:v>200.44719999999995</c:v>
                </c:pt>
                <c:pt idx="9">
                  <c:v>195.66720000000001</c:v>
                </c:pt>
                <c:pt idx="10">
                  <c:v>211.09889999999999</c:v>
                </c:pt>
                <c:pt idx="11">
                  <c:v>216.37470000000002</c:v>
                </c:pt>
                <c:pt idx="12" formatCode="0.0000">
                  <c:v>215.565</c:v>
                </c:pt>
                <c:pt idx="13" formatCode="0.0000">
                  <c:v>220.54400000000001</c:v>
                </c:pt>
                <c:pt idx="14" formatCode="0.0000">
                  <c:v>222.952</c:v>
                </c:pt>
                <c:pt idx="15" formatCode="0.0000">
                  <c:v>216.239</c:v>
                </c:pt>
                <c:pt idx="16" formatCode="0.0000">
                  <c:v>222.625</c:v>
                </c:pt>
                <c:pt idx="17" formatCode="0.0000">
                  <c:v>230.27699999999999</c:v>
                </c:pt>
                <c:pt idx="18" formatCode="0.0000">
                  <c:v>233.08199999999999</c:v>
                </c:pt>
                <c:pt idx="19" formatCode="0.0000">
                  <c:v>238.76900000000001</c:v>
                </c:pt>
                <c:pt idx="20" formatCode="0.0000">
                  <c:v>238.88499999999999</c:v>
                </c:pt>
                <c:pt idx="21" formatCode="0.0000">
                  <c:v>238.06269999999998</c:v>
                </c:pt>
                <c:pt idx="22" formatCode="0.0000">
                  <c:v>247.75289999999995</c:v>
                </c:pt>
                <c:pt idx="23" formatCode="0.0000">
                  <c:v>245.11799999999997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AA-442B-83FA-11338DDDD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600448"/>
        <c:axId val="202601984"/>
      </c:barChart>
      <c:lineChart>
        <c:grouping val="standard"/>
        <c:varyColors val="0"/>
        <c:ser>
          <c:idx val="3"/>
          <c:order val="2"/>
          <c:tx>
            <c:strRef>
              <c:f>'נתונים ד''-8'!$G$1</c:f>
              <c:strCache>
                <c:ptCount val="1"/>
                <c:pt idx="0">
                  <c:v>שיעור החשיפה למט"ח מסך הנכסים (ציר ימין)</c:v>
                </c:pt>
              </c:strCache>
            </c:strRef>
          </c:tx>
          <c:spPr>
            <a:ln>
              <a:solidFill>
                <a:srgbClr val="8BCED6"/>
              </a:solidFill>
            </a:ln>
          </c:spPr>
          <c:marker>
            <c:symbol val="none"/>
          </c:marker>
          <c:cat>
            <c:multiLvlStrRef>
              <c:f>'נתונים ד''-8'!$A$14:$B$37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'נתונים ד''-8'!$H$14:$H$37</c:f>
              <c:numCache>
                <c:formatCode>0.0000</c:formatCode>
                <c:ptCount val="24"/>
                <c:pt idx="0">
                  <c:v>18.025873337616343</c:v>
                </c:pt>
                <c:pt idx="1">
                  <c:v>17.824648387228823</c:v>
                </c:pt>
                <c:pt idx="2">
                  <c:v>18.805837161864662</c:v>
                </c:pt>
                <c:pt idx="3">
                  <c:v>18.957385630600506</c:v>
                </c:pt>
                <c:pt idx="4">
                  <c:v>19.171232081389576</c:v>
                </c:pt>
                <c:pt idx="5">
                  <c:v>19.926492089386848</c:v>
                </c:pt>
                <c:pt idx="6">
                  <c:v>20.428526952325164</c:v>
                </c:pt>
                <c:pt idx="7">
                  <c:v>20.267576336605448</c:v>
                </c:pt>
                <c:pt idx="8">
                  <c:v>19.890739243802106</c:v>
                </c:pt>
                <c:pt idx="9">
                  <c:v>20.302829076940547</c:v>
                </c:pt>
                <c:pt idx="10">
                  <c:v>21.843571586029725</c:v>
                </c:pt>
                <c:pt idx="11">
                  <c:v>22.20710451447685</c:v>
                </c:pt>
                <c:pt idx="12">
                  <c:v>22.1174832014744</c:v>
                </c:pt>
                <c:pt idx="13">
                  <c:v>22.301072063864257</c:v>
                </c:pt>
                <c:pt idx="14">
                  <c:v>22.619489164146078</c:v>
                </c:pt>
                <c:pt idx="15">
                  <c:v>21.58558722063578</c:v>
                </c:pt>
                <c:pt idx="16">
                  <c:v>22.503980447031395</c:v>
                </c:pt>
                <c:pt idx="17">
                  <c:v>23.605351531221004</c:v>
                </c:pt>
                <c:pt idx="18">
                  <c:v>23.357852377571906</c:v>
                </c:pt>
                <c:pt idx="19">
                  <c:v>23.561289513183116</c:v>
                </c:pt>
                <c:pt idx="20">
                  <c:v>24.076980768200563</c:v>
                </c:pt>
                <c:pt idx="21">
                  <c:v>23.818639493686561</c:v>
                </c:pt>
                <c:pt idx="22">
                  <c:v>24.863554406363022</c:v>
                </c:pt>
                <c:pt idx="23">
                  <c:v>24.343264233373269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AA-442B-83FA-11338DDDD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809616"/>
        <c:axId val="661777800"/>
      </c:lineChart>
      <c:catAx>
        <c:axId val="202600448"/>
        <c:scaling>
          <c:orientation val="minMax"/>
        </c:scaling>
        <c:delete val="0"/>
        <c:axPos val="b"/>
        <c:numFmt formatCode="\ mmm\'\-yy" sourceLinked="0"/>
        <c:majorTickMark val="out"/>
        <c:minorTickMark val="out"/>
        <c:tickLblPos val="low"/>
        <c:spPr>
          <a:ln>
            <a:solidFill>
              <a:srgbClr val="D9D9D9"/>
            </a:solidFill>
          </a:ln>
        </c:spPr>
        <c:txPr>
          <a:bodyPr rot="0"/>
          <a:lstStyle/>
          <a:p>
            <a:pPr>
              <a:defRPr sz="900"/>
            </a:pPr>
            <a:endParaRPr lang="he-IL"/>
          </a:p>
        </c:txPr>
        <c:crossAx val="202601984"/>
        <c:crosses val="autoZero"/>
        <c:auto val="1"/>
        <c:lblAlgn val="ctr"/>
        <c:lblOffset val="20"/>
        <c:tickLblSkip val="12"/>
        <c:noMultiLvlLbl val="0"/>
      </c:catAx>
      <c:valAx>
        <c:axId val="202601984"/>
        <c:scaling>
          <c:orientation val="minMax"/>
          <c:max val="300"/>
          <c:min val="-100"/>
        </c:scaling>
        <c:delete val="0"/>
        <c:axPos val="l"/>
        <c:majorGridlines>
          <c:spPr>
            <a:ln w="6350">
              <a:solidFill>
                <a:srgbClr val="B4B4B4">
                  <a:alpha val="70000"/>
                </a:srgbClr>
              </a:solidFill>
              <a:prstDash val="dash"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he-IL" sz="800" b="0"/>
                  <a:t>מליארדי דולרים</a:t>
                </a:r>
              </a:p>
            </c:rich>
          </c:tx>
          <c:layout>
            <c:manualLayout>
              <c:xMode val="edge"/>
              <c:yMode val="edge"/>
              <c:x val="0"/>
              <c:y val="1.3148148148147998E-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/>
            </a:pPr>
            <a:endParaRPr lang="he-IL"/>
          </a:p>
        </c:txPr>
        <c:crossAx val="202600448"/>
        <c:crosses val="autoZero"/>
        <c:crossBetween val="between"/>
        <c:majorUnit val="100"/>
      </c:valAx>
      <c:valAx>
        <c:axId val="661777800"/>
        <c:scaling>
          <c:orientation val="minMax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1000"/>
                </a:pPr>
                <a:r>
                  <a:rPr lang="he-IL" sz="1000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0.9044147222222223"/>
              <c:y val="2.1777777777777876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/>
            </a:pPr>
            <a:endParaRPr lang="he-IL"/>
          </a:p>
        </c:txPr>
        <c:crossAx val="661809616"/>
        <c:crosses val="max"/>
        <c:crossBetween val="between"/>
        <c:majorUnit val="10"/>
      </c:valAx>
      <c:catAx>
        <c:axId val="661809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1777800"/>
        <c:crosses val="autoZero"/>
        <c:auto val="1"/>
        <c:lblAlgn val="ctr"/>
        <c:lblOffset val="100"/>
        <c:noMultiLvlLbl val="1"/>
      </c:catAx>
      <c:spPr>
        <a:noFill/>
        <a:ln w="6350">
          <a:noFill/>
        </a:ln>
      </c:spPr>
    </c:plotArea>
    <c:legend>
      <c:legendPos val="l"/>
      <c:layout>
        <c:manualLayout>
          <c:xMode val="edge"/>
          <c:yMode val="edge"/>
          <c:x val="3.5277777777777777E-3"/>
          <c:y val="0.80526481481481482"/>
          <c:w val="0.9946922222222222"/>
          <c:h val="0.18909999999999999"/>
        </c:manualLayout>
      </c:layout>
      <c:overlay val="0"/>
      <c:spPr>
        <a:ln>
          <a:noFill/>
        </a:ln>
      </c:spPr>
      <c:txPr>
        <a:bodyPr anchor="t" anchorCtr="1"/>
        <a:lstStyle/>
        <a:p>
          <a:pPr rtl="0">
            <a:defRPr sz="900"/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8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536666666666647E-2"/>
          <c:y val="4.820592592592593E-2"/>
          <c:w val="0.85695611111111114"/>
          <c:h val="0.57111111111111112"/>
        </c:manualLayout>
      </c:layout>
      <c:lineChart>
        <c:grouping val="standard"/>
        <c:varyColors val="0"/>
        <c:ser>
          <c:idx val="2"/>
          <c:order val="0"/>
          <c:tx>
            <c:strRef>
              <c:f>'נתונים ד''-9'!$A$2</c:f>
              <c:strCache>
                <c:ptCount val="1"/>
                <c:pt idx="0">
                  <c:v>חברות הביטוח המשתתפות ברווחים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'נתונים ד''-9'!$B$1:$K$1</c:f>
              <c:strCache>
                <c:ptCount val="10"/>
                <c:pt idx="0">
                  <c:v>2015</c:v>
                </c:pt>
                <c:pt idx="1">
                  <c:v>2017</c:v>
                </c:pt>
                <c:pt idx="2">
                  <c:v>2016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'נתונים ד''-9'!$B$2:$K$2</c:f>
              <c:numCache>
                <c:formatCode>0.0</c:formatCode>
                <c:ptCount val="10"/>
                <c:pt idx="0">
                  <c:v>16.8</c:v>
                </c:pt>
                <c:pt idx="1">
                  <c:v>18.7</c:v>
                </c:pt>
                <c:pt idx="2">
                  <c:v>17.100000000000001</c:v>
                </c:pt>
                <c:pt idx="3">
                  <c:v>19.306793939379872</c:v>
                </c:pt>
                <c:pt idx="4">
                  <c:v>18.600000000000001</c:v>
                </c:pt>
                <c:pt idx="5">
                  <c:v>21.623720137191359</c:v>
                </c:pt>
                <c:pt idx="6" formatCode="0">
                  <c:v>19</c:v>
                </c:pt>
                <c:pt idx="7" formatCode="0">
                  <c:v>16.268448313519926</c:v>
                </c:pt>
                <c:pt idx="8" formatCode="0">
                  <c:v>22.733827392062572</c:v>
                </c:pt>
                <c:pt idx="9" formatCode="0">
                  <c:v>24.756380011329497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93-4574-82AA-F1527669CFDB}"/>
            </c:ext>
          </c:extLst>
        </c:ser>
        <c:ser>
          <c:idx val="3"/>
          <c:order val="1"/>
          <c:tx>
            <c:strRef>
              <c:f>'נתונים ד''-9'!$A$3</c:f>
              <c:strCache>
                <c:ptCount val="1"/>
                <c:pt idx="0">
                  <c:v>קופות הגמל וקרנות ההשתלמות</c:v>
                </c:pt>
              </c:strCache>
            </c:strRef>
          </c:tx>
          <c:spPr>
            <a:ln w="254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strRef>
              <c:f>'נתונים ד''-9'!$B$1:$K$1</c:f>
              <c:strCache>
                <c:ptCount val="10"/>
                <c:pt idx="0">
                  <c:v>2015</c:v>
                </c:pt>
                <c:pt idx="1">
                  <c:v>2017</c:v>
                </c:pt>
                <c:pt idx="2">
                  <c:v>2016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'נתונים ד''-9'!$B$3:$K$3</c:f>
              <c:numCache>
                <c:formatCode>0.0</c:formatCode>
                <c:ptCount val="10"/>
                <c:pt idx="0">
                  <c:v>14.4</c:v>
                </c:pt>
                <c:pt idx="1">
                  <c:v>16.8</c:v>
                </c:pt>
                <c:pt idx="2">
                  <c:v>16</c:v>
                </c:pt>
                <c:pt idx="3">
                  <c:v>18.448985627110826</c:v>
                </c:pt>
                <c:pt idx="4">
                  <c:v>16.600000000000001</c:v>
                </c:pt>
                <c:pt idx="5">
                  <c:v>21.672594489758911</c:v>
                </c:pt>
                <c:pt idx="6" formatCode="0">
                  <c:v>17.899999999999999</c:v>
                </c:pt>
                <c:pt idx="7" formatCode="0">
                  <c:v>18.183895444134471</c:v>
                </c:pt>
                <c:pt idx="8" formatCode="0">
                  <c:v>25.722788067525791</c:v>
                </c:pt>
                <c:pt idx="9" formatCode="0">
                  <c:v>28.807000284546479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93-4574-82AA-F1527669CFDB}"/>
            </c:ext>
          </c:extLst>
        </c:ser>
        <c:ser>
          <c:idx val="0"/>
          <c:order val="2"/>
          <c:tx>
            <c:strRef>
              <c:f>'נתונים ד''-9'!$A$4</c:f>
              <c:strCache>
                <c:ptCount val="1"/>
                <c:pt idx="0">
                  <c:v>קרנות הפנסיה החדשות</c:v>
                </c:pt>
              </c:strCache>
            </c:strRef>
          </c:tx>
          <c:spPr>
            <a:ln w="25400">
              <a:solidFill>
                <a:srgbClr val="59BFCB"/>
              </a:solidFill>
            </a:ln>
          </c:spPr>
          <c:marker>
            <c:symbol val="none"/>
          </c:marker>
          <c:cat>
            <c:strRef>
              <c:f>'נתונים ד''-9'!$B$1:$K$1</c:f>
              <c:strCache>
                <c:ptCount val="10"/>
                <c:pt idx="0">
                  <c:v>2015</c:v>
                </c:pt>
                <c:pt idx="1">
                  <c:v>2017</c:v>
                </c:pt>
                <c:pt idx="2">
                  <c:v>2016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'נתונים ד''-9'!$B$4:$K$4</c:f>
              <c:numCache>
                <c:formatCode>0.0</c:formatCode>
                <c:ptCount val="10"/>
                <c:pt idx="0">
                  <c:v>15.6</c:v>
                </c:pt>
                <c:pt idx="1">
                  <c:v>17.100000000000001</c:v>
                </c:pt>
                <c:pt idx="2">
                  <c:v>15.3</c:v>
                </c:pt>
                <c:pt idx="3">
                  <c:v>18.38507323542882</c:v>
                </c:pt>
                <c:pt idx="4">
                  <c:v>17.5</c:v>
                </c:pt>
                <c:pt idx="5">
                  <c:v>20.99761406866968</c:v>
                </c:pt>
                <c:pt idx="6" formatCode="0">
                  <c:v>17.8</c:v>
                </c:pt>
                <c:pt idx="7" formatCode="0">
                  <c:v>15.996381521352736</c:v>
                </c:pt>
                <c:pt idx="8" formatCode="0">
                  <c:v>22.152756366456849</c:v>
                </c:pt>
                <c:pt idx="9" formatCode="0">
                  <c:v>25.05678145306748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93-4574-82AA-F1527669CFDB}"/>
            </c:ext>
          </c:extLst>
        </c:ser>
        <c:ser>
          <c:idx val="4"/>
          <c:order val="3"/>
          <c:tx>
            <c:strRef>
              <c:f>'נתונים ד''-9'!$A$5</c:f>
              <c:strCache>
                <c:ptCount val="1"/>
                <c:pt idx="0">
                  <c:v>קרנות הפנסיה הוותיקות</c:v>
                </c:pt>
              </c:strCache>
            </c:strRef>
          </c:tx>
          <c:spPr>
            <a:ln w="25400">
              <a:solidFill>
                <a:srgbClr val="177990"/>
              </a:solidFill>
              <a:prstDash val="solid"/>
            </a:ln>
          </c:spPr>
          <c:marker>
            <c:symbol val="none"/>
          </c:marker>
          <c:cat>
            <c:strRef>
              <c:f>'נתונים ד''-9'!$B$1:$K$1</c:f>
              <c:strCache>
                <c:ptCount val="10"/>
                <c:pt idx="0">
                  <c:v>2015</c:v>
                </c:pt>
                <c:pt idx="1">
                  <c:v>2017</c:v>
                </c:pt>
                <c:pt idx="2">
                  <c:v>2016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'נתונים ד''-9'!$B$5:$K$5</c:f>
              <c:numCache>
                <c:formatCode>0.0</c:formatCode>
                <c:ptCount val="10"/>
                <c:pt idx="0">
                  <c:v>11.5</c:v>
                </c:pt>
                <c:pt idx="1">
                  <c:v>12.1</c:v>
                </c:pt>
                <c:pt idx="2">
                  <c:v>11.8</c:v>
                </c:pt>
                <c:pt idx="3">
                  <c:v>12.727979158373262</c:v>
                </c:pt>
                <c:pt idx="4">
                  <c:v>13.3</c:v>
                </c:pt>
                <c:pt idx="5">
                  <c:v>13.825828908511925</c:v>
                </c:pt>
                <c:pt idx="6" formatCode="0">
                  <c:v>14.1</c:v>
                </c:pt>
                <c:pt idx="7" formatCode="0">
                  <c:v>14.75745146294777</c:v>
                </c:pt>
                <c:pt idx="8" formatCode="0">
                  <c:v>15.520733152074378</c:v>
                </c:pt>
                <c:pt idx="9" formatCode="0">
                  <c:v>13.187475785657984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93-4574-82AA-F1527669CFDB}"/>
            </c:ext>
          </c:extLst>
        </c:ser>
        <c:ser>
          <c:idx val="1"/>
          <c:order val="4"/>
          <c:tx>
            <c:strRef>
              <c:f>'נתונים ד''-9'!$A$6</c:f>
              <c:strCache>
                <c:ptCount val="1"/>
                <c:pt idx="0">
                  <c:v>סך הגופים </c:v>
                </c:pt>
              </c:strCache>
            </c:strRef>
          </c:tx>
          <c:spPr>
            <a:ln w="25400">
              <a:solidFill>
                <a:srgbClr val="ABAAC7"/>
              </a:solidFill>
            </a:ln>
          </c:spPr>
          <c:marker>
            <c:symbol val="none"/>
          </c:marker>
          <c:cat>
            <c:strRef>
              <c:f>'נתונים ד''-9'!$B$1:$K$1</c:f>
              <c:strCache>
                <c:ptCount val="10"/>
                <c:pt idx="0">
                  <c:v>2015</c:v>
                </c:pt>
                <c:pt idx="1">
                  <c:v>2017</c:v>
                </c:pt>
                <c:pt idx="2">
                  <c:v>2016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'נתונים ד''-9'!$B$6:$K$6</c:f>
              <c:numCache>
                <c:formatCode>0.0</c:formatCode>
                <c:ptCount val="10"/>
                <c:pt idx="0">
                  <c:v>14.236993352379029</c:v>
                </c:pt>
                <c:pt idx="1">
                  <c:v>15.994</c:v>
                </c:pt>
                <c:pt idx="2">
                  <c:v>14.9</c:v>
                </c:pt>
                <c:pt idx="3">
                  <c:v>17.2</c:v>
                </c:pt>
                <c:pt idx="4">
                  <c:v>16.399999999999999</c:v>
                </c:pt>
                <c:pt idx="5">
                  <c:v>19.695992269305179</c:v>
                </c:pt>
                <c:pt idx="6" formatCode="0">
                  <c:v>17.3</c:v>
                </c:pt>
                <c:pt idx="7" formatCode="0">
                  <c:v>16.3</c:v>
                </c:pt>
                <c:pt idx="8" formatCode="0">
                  <c:v>22.20710451447685</c:v>
                </c:pt>
                <c:pt idx="9" formatCode="0">
                  <c:v>22.95190938365036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93-4574-82AA-F1527669C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089216"/>
        <c:axId val="204090752"/>
      </c:lineChart>
      <c:catAx>
        <c:axId val="20408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rgbClr val="D9D9D9"/>
            </a:solidFill>
          </a:ln>
        </c:spPr>
        <c:txPr>
          <a:bodyPr rot="-2700000"/>
          <a:lstStyle/>
          <a:p>
            <a:pPr>
              <a:defRPr sz="10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4090752"/>
        <c:crosses val="autoZero"/>
        <c:auto val="0"/>
        <c:lblAlgn val="ctr"/>
        <c:lblOffset val="100"/>
        <c:noMultiLvlLbl val="1"/>
      </c:catAx>
      <c:valAx>
        <c:axId val="204090752"/>
        <c:scaling>
          <c:orientation val="minMax"/>
          <c:min val="10"/>
        </c:scaling>
        <c:delete val="0"/>
        <c:axPos val="l"/>
        <c:majorGridlines>
          <c:spPr>
            <a:ln w="6350">
              <a:solidFill>
                <a:srgbClr val="B4B4B4">
                  <a:alpha val="69804"/>
                </a:srgbClr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4089216"/>
        <c:crosses val="autoZero"/>
        <c:crossBetween val="between"/>
        <c:majorUnit val="4"/>
      </c:valAx>
      <c:spPr>
        <a:solidFill>
          <a:schemeClr val="bg1">
            <a:lumMod val="95000"/>
          </a:schemeClr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0872731481481475"/>
          <c:w val="1"/>
          <c:h val="0.18702592592592593"/>
        </c:manualLayout>
      </c:layout>
      <c:overlay val="0"/>
      <c:spPr>
        <a:ln>
          <a:noFill/>
        </a:ln>
      </c:spPr>
      <c:txPr>
        <a:bodyPr/>
        <a:lstStyle/>
        <a:p>
          <a:pPr>
            <a:defRPr sz="90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800"/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30950323227441E-2"/>
          <c:y val="0.24260092592592589"/>
          <c:w val="0.89289120890517526"/>
          <c:h val="0.5847046296296296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'נתונים ד''-10'!$C$1</c:f>
              <c:strCache>
                <c:ptCount val="1"/>
                <c:pt idx="0">
                  <c:v>תנועות נטו במכשירי חוב</c:v>
                </c:pt>
              </c:strCache>
            </c:strRef>
          </c:tx>
          <c:spPr>
            <a:solidFill>
              <a:srgbClr val="177990"/>
            </a:solidFill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1D-4896-B208-917941F938A0}"/>
                </c:ext>
              </c:extLst>
            </c:dLbl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1D-4896-B208-917941F938A0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1D-4896-B208-917941F938A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bg1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'נתונים ד''-10'!$A$2:$A$14</c15:sqref>
                  </c15:fullRef>
                </c:ext>
              </c:extLst>
              <c:f>'נתונים ד''-10'!$A$5:$A$14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'נתונים ד''-10'!$C$2:$C$14</c15:sqref>
                  </c15:fullRef>
                </c:ext>
              </c:extLst>
              <c:f>'נתונים ד''-10'!$C$5:$C$14</c:f>
              <c:numCache>
                <c:formatCode>_ * #,##0_ ;_ * \-#,##0_ ;_ * "-"??_ ;_ @_ </c:formatCode>
                <c:ptCount val="10"/>
                <c:pt idx="0">
                  <c:v>-814.0639316966201</c:v>
                </c:pt>
                <c:pt idx="1">
                  <c:v>-526.40719548515926</c:v>
                </c:pt>
                <c:pt idx="2">
                  <c:v>164.50358250384704</c:v>
                </c:pt>
                <c:pt idx="3">
                  <c:v>4056.3533381208053</c:v>
                </c:pt>
                <c:pt idx="4">
                  <c:v>-1549</c:v>
                </c:pt>
                <c:pt idx="5">
                  <c:v>6280</c:v>
                </c:pt>
                <c:pt idx="6">
                  <c:v>16875</c:v>
                </c:pt>
                <c:pt idx="7">
                  <c:v>3511.4504331441985</c:v>
                </c:pt>
                <c:pt idx="8">
                  <c:v>-12863.516719056861</c:v>
                </c:pt>
                <c:pt idx="9">
                  <c:v>-1314.7075732018163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1D-4896-B208-917941F938A0}"/>
            </c:ext>
          </c:extLst>
        </c:ser>
        <c:ser>
          <c:idx val="3"/>
          <c:order val="1"/>
          <c:tx>
            <c:strRef>
              <c:f>'נתונים ד''-10'!$B$1</c:f>
              <c:strCache>
                <c:ptCount val="1"/>
                <c:pt idx="0">
                  <c:v>תנועות נטו במכשירי הון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1D-4896-B208-917941F938A0}"/>
                </c:ext>
              </c:extLst>
            </c:dLbl>
            <c:dLbl>
              <c:idx val="7"/>
              <c:layout>
                <c:manualLayout>
                  <c:x val="-3.5277777777777777E-3"/>
                  <c:y val="-5.87962962962963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1D-4896-B208-917941F938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'נתונים ד''-10'!$A$2:$A$14</c15:sqref>
                  </c15:fullRef>
                </c:ext>
              </c:extLst>
              <c:f>'נתונים ד''-10'!$A$5:$A$14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'נתונים ד''-10'!$B$2:$B$14</c15:sqref>
                  </c15:fullRef>
                </c:ext>
              </c:extLst>
              <c:f>'נתונים ד''-10'!$B$5:$B$14</c:f>
              <c:numCache>
                <c:formatCode>_ * #,##0_ ;_ * \-#,##0_ ;_ * "-"??_ ;_ @_ </c:formatCode>
                <c:ptCount val="10"/>
                <c:pt idx="0">
                  <c:v>2178.9</c:v>
                </c:pt>
                <c:pt idx="1">
                  <c:v>-642.20000000000005</c:v>
                </c:pt>
                <c:pt idx="2">
                  <c:v>2568.3000000000002</c:v>
                </c:pt>
                <c:pt idx="3">
                  <c:v>4029.1000000000008</c:v>
                </c:pt>
                <c:pt idx="4">
                  <c:v>755.69999999999993</c:v>
                </c:pt>
                <c:pt idx="5">
                  <c:v>-920</c:v>
                </c:pt>
                <c:pt idx="6">
                  <c:v>4812</c:v>
                </c:pt>
                <c:pt idx="7">
                  <c:v>4701.1407550999993</c:v>
                </c:pt>
                <c:pt idx="8">
                  <c:v>-275.13188769999999</c:v>
                </c:pt>
                <c:pt idx="9">
                  <c:v>-164.10973829999995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1D-4896-B208-917941F938A0}"/>
            </c:ext>
          </c:extLst>
        </c:ser>
        <c:ser>
          <c:idx val="0"/>
          <c:order val="2"/>
          <c:tx>
            <c:strRef>
              <c:f>'נתונים ד''-10'!$D$1</c:f>
              <c:strCache>
                <c:ptCount val="1"/>
                <c:pt idx="0">
                  <c:v>תנועה נטו בחשיפה לשקלים באמצעות מכשירים נגזרים</c:v>
                </c:pt>
              </c:strCache>
            </c:strRef>
          </c:tx>
          <c:spPr>
            <a:solidFill>
              <a:srgbClr val="28B6C7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1D-4896-B208-917941F938A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1D-4896-B208-917941F938A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1D-4896-B208-917941F938A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1D-4896-B208-917941F938A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1D-4896-B208-917941F938A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A1D-4896-B208-917941F938A0}"/>
                </c:ext>
              </c:extLst>
            </c:dLbl>
            <c:dLbl>
              <c:idx val="7"/>
              <c:layout>
                <c:manualLayout>
                  <c:x val="0"/>
                  <c:y val="5.2916666666666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1D-4896-B208-917941F938A0}"/>
                </c:ext>
              </c:extLst>
            </c:dLbl>
            <c:dLbl>
              <c:idx val="8"/>
              <c:layout>
                <c:manualLayout>
                  <c:x val="0"/>
                  <c:y val="-1.76388888888888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C6-4C0B-AA44-EA989EE6CBF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A1D-4896-B208-917941F938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'נתונים ד''-10'!$A$2:$A$14</c15:sqref>
                  </c15:fullRef>
                </c:ext>
              </c:extLst>
              <c:f>'נתונים ד''-10'!$A$5:$A$14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'נתונים ד''-10'!$D$2:$D$14</c15:sqref>
                  </c15:fullRef>
                </c:ext>
              </c:extLst>
              <c:f>'נתונים ד''-10'!$D$5:$D$14</c:f>
              <c:numCache>
                <c:formatCode>General</c:formatCode>
                <c:ptCount val="10"/>
                <c:pt idx="0">
                  <c:v>992.13292809561972</c:v>
                </c:pt>
                <c:pt idx="1">
                  <c:v>1760</c:v>
                </c:pt>
                <c:pt idx="2">
                  <c:v>-1831.3483095020092</c:v>
                </c:pt>
                <c:pt idx="3">
                  <c:v>-11378.457363963036</c:v>
                </c:pt>
                <c:pt idx="4">
                  <c:v>1313.2471015339943</c:v>
                </c:pt>
                <c:pt idx="5">
                  <c:v>1851.137091204193</c:v>
                </c:pt>
                <c:pt idx="6">
                  <c:v>-8519.8913041812375</c:v>
                </c:pt>
                <c:pt idx="7">
                  <c:v>3503.0504561709713</c:v>
                </c:pt>
                <c:pt idx="8">
                  <c:v>20710.38904532354</c:v>
                </c:pt>
                <c:pt idx="9">
                  <c:v>1579.8146876468345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'נתונים ד''-10'!$D$2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DADD-4DB8-BCB5-58E801267DC6}"/>
                      </c:ext>
                    </c:extLst>
                  </c15:dLbl>
                </c15:categoryFilterException>
                <c15:categoryFilterException>
                  <c15:sqref>'נתונים ד''-10'!$D$3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DADD-4DB8-BCB5-58E801267DC6}"/>
                      </c:ext>
                    </c:extLst>
                  </c15:dLbl>
                </c15:categoryFilterException>
                <c15:categoryFilterException>
                  <c15:sqref>'נתונים ד''-10'!$D$4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DADD-4DB8-BCB5-58E801267DC6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F-0A1D-4896-B208-917941F93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2179328"/>
        <c:axId val="202180864"/>
      </c:barChart>
      <c:lineChart>
        <c:grouping val="standard"/>
        <c:varyColors val="0"/>
        <c:ser>
          <c:idx val="1"/>
          <c:order val="3"/>
          <c:tx>
            <c:strRef>
              <c:f>'נתונים ד''-10'!$E$1</c:f>
              <c:strCache>
                <c:ptCount val="1"/>
                <c:pt idx="0">
                  <c:v>סך הכל תנועה בנכסים שקליים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dLbls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A1D-4896-B208-917941F938A0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'נתונים ד''-10'!$E$2:$E$14</c15:sqref>
                  </c15:fullRef>
                </c:ext>
              </c:extLst>
              <c:f>'נתונים ד''-10'!$E$5:$E$14</c:f>
              <c:numCache>
                <c:formatCode>General</c:formatCode>
                <c:ptCount val="10"/>
                <c:pt idx="0">
                  <c:v>2356.9689963989995</c:v>
                </c:pt>
                <c:pt idx="1">
                  <c:v>591.39280451484069</c:v>
                </c:pt>
                <c:pt idx="2">
                  <c:v>901.45527300183812</c:v>
                </c:pt>
                <c:pt idx="3">
                  <c:v>-3293.0040258422305</c:v>
                </c:pt>
                <c:pt idx="4">
                  <c:v>519.94710153399421</c:v>
                </c:pt>
                <c:pt idx="5">
                  <c:v>7211.137091204193</c:v>
                </c:pt>
                <c:pt idx="6">
                  <c:v>13167.108695818762</c:v>
                </c:pt>
                <c:pt idx="7">
                  <c:v>11715.641644415169</c:v>
                </c:pt>
                <c:pt idx="8">
                  <c:v>7571.7404385666796</c:v>
                </c:pt>
                <c:pt idx="9">
                  <c:v>100.99737614501828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A1D-4896-B208-917941F93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179328"/>
        <c:axId val="202180864"/>
      </c:lineChart>
      <c:catAx>
        <c:axId val="20217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bg1">
                <a:lumMod val="75000"/>
              </a:schemeClr>
            </a:solidFill>
          </a:ln>
        </c:spPr>
        <c:txPr>
          <a:bodyPr rot="-2700000"/>
          <a:lstStyle/>
          <a:p>
            <a:pPr>
              <a:defRPr sz="10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2180864"/>
        <c:crosses val="autoZero"/>
        <c:auto val="1"/>
        <c:lblAlgn val="ctr"/>
        <c:lblOffset val="100"/>
        <c:noMultiLvlLbl val="0"/>
      </c:catAx>
      <c:valAx>
        <c:axId val="202180864"/>
        <c:scaling>
          <c:orientation val="minMax"/>
          <c:min val="-15000"/>
        </c:scaling>
        <c:delete val="0"/>
        <c:axPos val="l"/>
        <c:majorGridlines>
          <c:spPr>
            <a:ln w="6350">
              <a:solidFill>
                <a:srgbClr val="B4B4B4">
                  <a:alpha val="70000"/>
                </a:srgbClr>
              </a:solidFill>
              <a:prstDash val="dash"/>
            </a:ln>
          </c:spPr>
        </c:majorGridlines>
        <c:numFmt formatCode="General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2179328"/>
        <c:crosses val="autoZero"/>
        <c:crossBetween val="between"/>
        <c:majorUnit val="5000"/>
        <c:dispUnits>
          <c:builtInUnit val="thousands"/>
        </c:dispUnits>
      </c:valAx>
      <c:spPr>
        <a:solidFill>
          <a:schemeClr val="bg1">
            <a:lumMod val="95000"/>
          </a:schemeClr>
        </a:solidFill>
        <a:ln>
          <a:noFill/>
        </a:ln>
      </c:spPr>
    </c:plotArea>
    <c:legend>
      <c:legendPos val="l"/>
      <c:layout>
        <c:manualLayout>
          <c:xMode val="edge"/>
          <c:yMode val="edge"/>
          <c:x val="2.8098316451757872E-2"/>
          <c:y val="1.6276388888888889E-2"/>
          <c:w val="0.9665187541051613"/>
          <c:h val="0.28541018518518518"/>
        </c:manualLayout>
      </c:layout>
      <c:overlay val="0"/>
      <c:spPr>
        <a:ln>
          <a:noFill/>
        </a:ln>
      </c:spPr>
      <c:txPr>
        <a:bodyPr/>
        <a:lstStyle/>
        <a:p>
          <a:pPr>
            <a:defRPr sz="1000"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782825911766718E-2"/>
          <c:y val="5.5454629629629638E-2"/>
          <c:w val="0.87329686304132548"/>
          <c:h val="0.51372592592592592"/>
        </c:manualLayout>
      </c:layout>
      <c:barChart>
        <c:barDir val="col"/>
        <c:grouping val="clustered"/>
        <c:varyColors val="0"/>
        <c:ser>
          <c:idx val="1"/>
          <c:order val="0"/>
          <c:tx>
            <c:v>מכשירי חוב</c:v>
          </c:tx>
          <c:spPr>
            <a:solidFill>
              <a:srgbClr val="177990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0"/>
                  <c:y val="3.78134259259258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4A-4472-92C5-6A9E53D150F3}"/>
                </c:ext>
              </c:extLst>
            </c:dLbl>
            <c:dLbl>
              <c:idx val="23"/>
              <c:layout>
                <c:manualLayout>
                  <c:x val="0"/>
                  <c:y val="2.3518518518518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43-426F-AC92-A941B7EA43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17799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'נתונים ד''-11'!$A$2:$B$25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'נתונים ד''-11'!$D$2:$D$25</c:f>
              <c:numCache>
                <c:formatCode>#,##0</c:formatCode>
                <c:ptCount val="24"/>
                <c:pt idx="0">
                  <c:v>31.97324972669276</c:v>
                </c:pt>
                <c:pt idx="1">
                  <c:v>28.935782349308518</c:v>
                </c:pt>
                <c:pt idx="2">
                  <c:v>29.258574964106305</c:v>
                </c:pt>
                <c:pt idx="3">
                  <c:v>28.88623053840621</c:v>
                </c:pt>
                <c:pt idx="4">
                  <c:v>28.670567573154962</c:v>
                </c:pt>
                <c:pt idx="5">
                  <c:v>28.580659479391834</c:v>
                </c:pt>
                <c:pt idx="6">
                  <c:v>27.282202925180396</c:v>
                </c:pt>
                <c:pt idx="7">
                  <c:v>27.943942059173054</c:v>
                </c:pt>
                <c:pt idx="8">
                  <c:v>28.607651617238929</c:v>
                </c:pt>
                <c:pt idx="9">
                  <c:v>25.837759851776138</c:v>
                </c:pt>
                <c:pt idx="10">
                  <c:v>22.67556735225368</c:v>
                </c:pt>
                <c:pt idx="11">
                  <c:v>19.765058443433837</c:v>
                </c:pt>
                <c:pt idx="12">
                  <c:v>17.767102611784885</c:v>
                </c:pt>
                <c:pt idx="13">
                  <c:v>15.628388647052084</c:v>
                </c:pt>
                <c:pt idx="14">
                  <c:v>12.429464122819233</c:v>
                </c:pt>
                <c:pt idx="15">
                  <c:v>11.258119394445348</c:v>
                </c:pt>
                <c:pt idx="16">
                  <c:v>10.753534757102617</c:v>
                </c:pt>
                <c:pt idx="17">
                  <c:v>10.801752428270058</c:v>
                </c:pt>
                <c:pt idx="18">
                  <c:v>12.834512902643812</c:v>
                </c:pt>
                <c:pt idx="19">
                  <c:v>14.701532663794332</c:v>
                </c:pt>
                <c:pt idx="20">
                  <c:v>14.408649134643932</c:v>
                </c:pt>
                <c:pt idx="21">
                  <c:v>16.128518085858236</c:v>
                </c:pt>
                <c:pt idx="22">
                  <c:v>18.531191320498923</c:v>
                </c:pt>
                <c:pt idx="23">
                  <c:v>19.194599947498897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E-4036-AE04-2E21B7B358B9}"/>
            </c:ext>
          </c:extLst>
        </c:ser>
        <c:ser>
          <c:idx val="4"/>
          <c:order val="1"/>
          <c:tx>
            <c:strRef>
              <c:f>'נתונים ד''-11'!$C$1</c:f>
              <c:strCache>
                <c:ptCount val="1"/>
                <c:pt idx="0">
                  <c:v>מכשירים נגזרים</c:v>
                </c:pt>
              </c:strCache>
            </c:strRef>
          </c:tx>
          <c:spPr>
            <a:solidFill>
              <a:srgbClr val="28B6C7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-6.4525426033156283E-17"/>
                  <c:y val="3.6924537037037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4A-4472-92C5-6A9E53D150F3}"/>
                </c:ext>
              </c:extLst>
            </c:dLbl>
            <c:dLbl>
              <c:idx val="2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43-426F-AC92-A941B7EA43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28B6C7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'נתונים ד''-11'!$A$2:$B$25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'נתונים ד''-11'!$C$2:$C$25</c:f>
              <c:numCache>
                <c:formatCode>#,##0</c:formatCode>
                <c:ptCount val="24"/>
                <c:pt idx="0">
                  <c:v>-18.797258020083394</c:v>
                </c:pt>
                <c:pt idx="1">
                  <c:v>-19.011846995639864</c:v>
                </c:pt>
                <c:pt idx="2">
                  <c:v>-13.930450012714857</c:v>
                </c:pt>
                <c:pt idx="3">
                  <c:v>-13.463572297301711</c:v>
                </c:pt>
                <c:pt idx="4">
                  <c:v>-15.317477590008744</c:v>
                </c:pt>
                <c:pt idx="5">
                  <c:v>-14.789307873919268</c:v>
                </c:pt>
                <c:pt idx="6">
                  <c:v>-16.384068588036541</c:v>
                </c:pt>
                <c:pt idx="7">
                  <c:v>-17.538785747132167</c:v>
                </c:pt>
                <c:pt idx="8">
                  <c:v>-15.265711033762692</c:v>
                </c:pt>
                <c:pt idx="9">
                  <c:v>-20.008226337386819</c:v>
                </c:pt>
                <c:pt idx="10">
                  <c:v>-9.6440853616531452</c:v>
                </c:pt>
                <c:pt idx="11">
                  <c:v>-3.8218732834135842</c:v>
                </c:pt>
                <c:pt idx="12">
                  <c:v>-2.6837452606042715</c:v>
                </c:pt>
                <c:pt idx="13">
                  <c:v>1.0045870274238695</c:v>
                </c:pt>
                <c:pt idx="14">
                  <c:v>2.6323084897495899</c:v>
                </c:pt>
                <c:pt idx="15">
                  <c:v>-3.0979381621057365</c:v>
                </c:pt>
                <c:pt idx="16">
                  <c:v>-0.21548738495394354</c:v>
                </c:pt>
                <c:pt idx="17">
                  <c:v>1.3384336300092763</c:v>
                </c:pt>
                <c:pt idx="18">
                  <c:v>1.5414688303411821E-2</c:v>
                </c:pt>
                <c:pt idx="19">
                  <c:v>1.3522012762451123</c:v>
                </c:pt>
                <c:pt idx="20">
                  <c:v>-0.88101186259979292</c:v>
                </c:pt>
                <c:pt idx="21">
                  <c:v>-4.0034521944437733</c:v>
                </c:pt>
                <c:pt idx="22">
                  <c:v>-2.8200402885963487</c:v>
                </c:pt>
                <c:pt idx="23">
                  <c:v>-2.2420585957667498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7E-4036-AE04-2E21B7B358B9}"/>
            </c:ext>
          </c:extLst>
        </c:ser>
        <c:ser>
          <c:idx val="0"/>
          <c:order val="3"/>
          <c:tx>
            <c:strRef>
              <c:f>'נתונים ד''-11'!$E$1</c:f>
              <c:strCache>
                <c:ptCount val="1"/>
                <c:pt idx="0">
                  <c:v>מכשירי הון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1.4075557486267836E-2"/>
                  <c:y val="3.6841898148148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257449743431432E-2"/>
                      <c:h val="8.22268518518518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3F4A-4472-92C5-6A9E53D150F3}"/>
                </c:ext>
              </c:extLst>
            </c:dLbl>
            <c:dLbl>
              <c:idx val="23"/>
              <c:layout>
                <c:manualLayout>
                  <c:x val="-1.2903558245073803E-16"/>
                  <c:y val="2.3518518518518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43-426F-AC92-A941B7EA43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'נתונים ד''-11'!$A$2:$B$25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'נתונים ד''-11'!$E$2:$E$25</c:f>
              <c:numCache>
                <c:formatCode>#,##0</c:formatCode>
                <c:ptCount val="24"/>
                <c:pt idx="0">
                  <c:v>49.998969347817876</c:v>
                </c:pt>
                <c:pt idx="1">
                  <c:v>44.919683142117876</c:v>
                </c:pt>
                <c:pt idx="2">
                  <c:v>45.437208037817875</c:v>
                </c:pt>
                <c:pt idx="3">
                  <c:v>45.737678138617881</c:v>
                </c:pt>
                <c:pt idx="4">
                  <c:v>44.225153420817868</c:v>
                </c:pt>
                <c:pt idx="5">
                  <c:v>44.618040153317871</c:v>
                </c:pt>
                <c:pt idx="6">
                  <c:v>46.688077017017875</c:v>
                </c:pt>
                <c:pt idx="7">
                  <c:v>45.11742037491787</c:v>
                </c:pt>
                <c:pt idx="8">
                  <c:v>44.797269976817873</c:v>
                </c:pt>
                <c:pt idx="9">
                  <c:v>37.402270846517872</c:v>
                </c:pt>
                <c:pt idx="10">
                  <c:v>43.57</c:v>
                </c:pt>
                <c:pt idx="11">
                  <c:v>46.354999999999997</c:v>
                </c:pt>
                <c:pt idx="12">
                  <c:v>46.077638749217876</c:v>
                </c:pt>
                <c:pt idx="13">
                  <c:v>49.831095227517871</c:v>
                </c:pt>
                <c:pt idx="14">
                  <c:v>48.061740966817872</c:v>
                </c:pt>
                <c:pt idx="15">
                  <c:v>45.596194411117878</c:v>
                </c:pt>
                <c:pt idx="16">
                  <c:v>44.82146493931787</c:v>
                </c:pt>
                <c:pt idx="17">
                  <c:v>43.903066137417873</c:v>
                </c:pt>
                <c:pt idx="18">
                  <c:v>44.398437847817867</c:v>
                </c:pt>
                <c:pt idx="19">
                  <c:v>48.027011039017871</c:v>
                </c:pt>
                <c:pt idx="20">
                  <c:v>48.137975128417878</c:v>
                </c:pt>
                <c:pt idx="21">
                  <c:v>50.271325170617871</c:v>
                </c:pt>
                <c:pt idx="22">
                  <c:v>52.421867679017872</c:v>
                </c:pt>
                <c:pt idx="23">
                  <c:v>55.252165303617879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4A-4472-92C5-6A9E53D15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3173928"/>
        <c:axId val="1193171304"/>
      </c:barChart>
      <c:lineChart>
        <c:grouping val="standard"/>
        <c:varyColors val="0"/>
        <c:ser>
          <c:idx val="3"/>
          <c:order val="2"/>
          <c:tx>
            <c:strRef>
              <c:f>'נתונים ד''-11'!$F$1</c:f>
              <c:strCache>
                <c:ptCount val="1"/>
                <c:pt idx="0">
                  <c:v>חשיפה בשקלים</c:v>
                </c:pt>
              </c:strCache>
            </c:strRef>
          </c:tx>
          <c:spPr>
            <a:ln w="25400">
              <a:solidFill>
                <a:srgbClr val="595959"/>
              </a:solidFill>
            </a:ln>
            <a:effectLst/>
          </c:spPr>
          <c:marker>
            <c:symbol val="none"/>
          </c:marker>
          <c:dPt>
            <c:idx val="11"/>
            <c:marker>
              <c:symbol val="circle"/>
              <c:size val="4"/>
              <c:spPr>
                <a:solidFill>
                  <a:schemeClr val="tx1"/>
                </a:solidFill>
                <a:ln w="9525">
                  <a:solidFill>
                    <a:srgbClr val="17799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3F4A-4472-92C5-6A9E53D150F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D-7924-44AE-B859-ED03A03B81AC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5-77F6-4D76-8084-4320666014D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3-137E-4036-AE04-2E21B7B358B9}"/>
              </c:ext>
            </c:extLst>
          </c:dPt>
          <c:dPt>
            <c:idx val="23"/>
            <c:marker>
              <c:symbol val="circle"/>
              <c:size val="4"/>
              <c:spPr>
                <a:solidFill>
                  <a:schemeClr val="tx1"/>
                </a:solidFill>
                <a:ln w="9525">
                  <a:solidFill>
                    <a:srgbClr val="17799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1C43-426F-AC92-A941B7EA43FA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rgbClr val="17799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BA8-4F35-B5F9-3BBAE30F6D17}"/>
              </c:ext>
            </c:extLst>
          </c:dPt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3F4A-4472-92C5-6A9E53D150F3}"/>
                </c:ext>
              </c:extLst>
            </c:dLbl>
            <c:dLbl>
              <c:idx val="23"/>
              <c:layout>
                <c:manualLayout>
                  <c:x val="-2.1059737052556791E-5"/>
                  <c:y val="-1.9209259259259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43-426F-AC92-A941B7EA43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'נתונים ד''-11'!$F$2:$F$25</c:f>
              <c:numCache>
                <c:formatCode>#,##0</c:formatCode>
                <c:ptCount val="24"/>
                <c:pt idx="0">
                  <c:v>63.174961054427243</c:v>
                </c:pt>
                <c:pt idx="1">
                  <c:v>54.843618495786529</c:v>
                </c:pt>
                <c:pt idx="2">
                  <c:v>60.765332989209327</c:v>
                </c:pt>
                <c:pt idx="3">
                  <c:v>61.160336379722381</c:v>
                </c:pt>
                <c:pt idx="4">
                  <c:v>57.578243403964088</c:v>
                </c:pt>
                <c:pt idx="5">
                  <c:v>58.409391758790434</c:v>
                </c:pt>
                <c:pt idx="6">
                  <c:v>57.586211354161733</c:v>
                </c:pt>
                <c:pt idx="7">
                  <c:v>55.522576686958757</c:v>
                </c:pt>
                <c:pt idx="8">
                  <c:v>58.13921056029411</c:v>
                </c:pt>
                <c:pt idx="9">
                  <c:v>43.231804360907191</c:v>
                </c:pt>
                <c:pt idx="10">
                  <c:v>56.601481990600533</c:v>
                </c:pt>
                <c:pt idx="11">
                  <c:v>62.298185160020253</c:v>
                </c:pt>
                <c:pt idx="12">
                  <c:v>61.160996100398492</c:v>
                </c:pt>
                <c:pt idx="13">
                  <c:v>66.464070901993821</c:v>
                </c:pt>
                <c:pt idx="14">
                  <c:v>63.123513579386696</c:v>
                </c:pt>
                <c:pt idx="15">
                  <c:v>53.756375643457488</c:v>
                </c:pt>
                <c:pt idx="16">
                  <c:v>55.359512311466545</c:v>
                </c:pt>
                <c:pt idx="17">
                  <c:v>56.043252195697207</c:v>
                </c:pt>
                <c:pt idx="18">
                  <c:v>57.248365438765092</c:v>
                </c:pt>
                <c:pt idx="19">
                  <c:v>64.080744979057314</c:v>
                </c:pt>
                <c:pt idx="20">
                  <c:v>61.665612400462017</c:v>
                </c:pt>
                <c:pt idx="21">
                  <c:v>62.396391062032336</c:v>
                </c:pt>
                <c:pt idx="22">
                  <c:v>68.133018710920453</c:v>
                </c:pt>
                <c:pt idx="23">
                  <c:v>72.204706655350023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7E-4036-AE04-2E21B7B35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173928"/>
        <c:axId val="1193171304"/>
      </c:lineChart>
      <c:catAx>
        <c:axId val="11931739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93171304"/>
        <c:crosses val="autoZero"/>
        <c:auto val="1"/>
        <c:lblAlgn val="ctr"/>
        <c:lblOffset val="100"/>
        <c:noMultiLvlLbl val="0"/>
      </c:catAx>
      <c:valAx>
        <c:axId val="1193171304"/>
        <c:scaling>
          <c:orientation val="minMax"/>
          <c:max val="75"/>
          <c:min val="-3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93173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2710046296296302"/>
          <c:w val="0.99636593406136587"/>
          <c:h val="0.17040555555555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2538255724994"/>
          <c:y val="8.3446759259259262E-2"/>
          <c:w val="0.79794923488550007"/>
          <c:h val="0.5741041666666666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'נתונים ד''-12'!$C$1</c:f>
              <c:strCache>
                <c:ptCount val="1"/>
                <c:pt idx="0">
                  <c:v>חברות ייבוא עיקריות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2.35185185185185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D6-4DA8-94E3-926CE4E6A1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'נתונים ד''-12'!$A$2:$A$8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'נתונים ד''-12'!$C$2:$C$8</c:f>
              <c:numCache>
                <c:formatCode>0.00</c:formatCode>
                <c:ptCount val="7"/>
                <c:pt idx="0">
                  <c:v>30.520010509930177</c:v>
                </c:pt>
                <c:pt idx="1">
                  <c:v>37.184882436639192</c:v>
                </c:pt>
                <c:pt idx="2">
                  <c:v>31.847277376609686</c:v>
                </c:pt>
                <c:pt idx="3">
                  <c:v>48.140041705994321</c:v>
                </c:pt>
                <c:pt idx="4">
                  <c:v>51.429087035495755</c:v>
                </c:pt>
                <c:pt idx="5">
                  <c:v>48.826999999999998</c:v>
                </c:pt>
                <c:pt idx="6">
                  <c:v>46.128999999999998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8-475E-A3CA-7AA4FCCF16AF}"/>
            </c:ext>
          </c:extLst>
        </c:ser>
        <c:ser>
          <c:idx val="3"/>
          <c:order val="1"/>
          <c:tx>
            <c:strRef>
              <c:f>'נתונים ד''-12'!$D$1</c:f>
              <c:strCache>
                <c:ptCount val="1"/>
                <c:pt idx="0">
                  <c:v>חברות ייצוא עיקריות</c:v>
                </c:pt>
              </c:strCache>
            </c:strRef>
          </c:tx>
          <c:spPr>
            <a:solidFill>
              <a:srgbClr val="28B6C7">
                <a:alpha val="99000"/>
              </a:srgb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'נתונים ד''-12'!$A$2:$A$8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'נתונים ד''-12'!$D$2:$D$8</c:f>
              <c:numCache>
                <c:formatCode>0.00</c:formatCode>
                <c:ptCount val="7"/>
                <c:pt idx="0">
                  <c:v>-29.302535143554294</c:v>
                </c:pt>
                <c:pt idx="1">
                  <c:v>-25.059152317564614</c:v>
                </c:pt>
                <c:pt idx="2">
                  <c:v>-27.700974279719421</c:v>
                </c:pt>
                <c:pt idx="3">
                  <c:v>-43.231189141983748</c:v>
                </c:pt>
                <c:pt idx="4">
                  <c:v>-55.931395753194906</c:v>
                </c:pt>
                <c:pt idx="5">
                  <c:v>-42.225271643596393</c:v>
                </c:pt>
                <c:pt idx="6">
                  <c:v>-37.524999999999999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08-475E-A3CA-7AA4FCCF16AF}"/>
            </c:ext>
          </c:extLst>
        </c:ser>
        <c:ser>
          <c:idx val="1"/>
          <c:order val="3"/>
          <c:tx>
            <c:strRef>
              <c:f>'נתונים ד''-12'!$E$1</c:f>
              <c:strCache>
                <c:ptCount val="1"/>
                <c:pt idx="0">
                  <c:v>אחר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'נתונים ד''-12'!$E$2:$E$8</c:f>
              <c:numCache>
                <c:formatCode>0.00</c:formatCode>
                <c:ptCount val="7"/>
                <c:pt idx="0">
                  <c:v>-3.0700695374189308</c:v>
                </c:pt>
                <c:pt idx="1">
                  <c:v>-1.4361824801387932</c:v>
                </c:pt>
                <c:pt idx="2">
                  <c:v>-1.0227996489820619</c:v>
                </c:pt>
                <c:pt idx="3">
                  <c:v>-5.1767024497863332</c:v>
                </c:pt>
                <c:pt idx="4">
                  <c:v>-7.4167419143033442</c:v>
                </c:pt>
                <c:pt idx="5">
                  <c:v>-4.6902443414951449</c:v>
                </c:pt>
                <c:pt idx="6">
                  <c:v>-4.4000000000000004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BD-4280-9156-D43656BAA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3250528"/>
        <c:axId val="1043018632"/>
      </c:barChart>
      <c:lineChart>
        <c:grouping val="standard"/>
        <c:varyColors val="0"/>
        <c:ser>
          <c:idx val="0"/>
          <c:order val="2"/>
          <c:tx>
            <c:strRef>
              <c:f>'נתונים ד''-12'!$B$1</c:f>
              <c:strCache>
                <c:ptCount val="1"/>
                <c:pt idx="0">
                  <c:v>המגזר העסקי (ציר משני)</c:v>
                </c:pt>
              </c:strCache>
            </c:strRef>
          </c:tx>
          <c:spPr>
            <a:ln w="25400" cap="rnd">
              <a:solidFill>
                <a:srgbClr val="177990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D008-475E-A3CA-7AA4FCCF16AF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D008-475E-A3CA-7AA4FCCF16AF}"/>
              </c:ext>
            </c:extLst>
          </c:dPt>
          <c:dLbls>
            <c:dLbl>
              <c:idx val="7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08-475E-A3CA-7AA4FCCF16AF}"/>
                </c:ext>
              </c:extLst>
            </c:dLbl>
            <c:dLbl>
              <c:idx val="8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08-475E-A3CA-7AA4FCCF1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'נתונים ד''-12'!$A$2:$A$8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'נתונים ד''-12'!$B$2:$B$8</c:f>
              <c:numCache>
                <c:formatCode>0.00</c:formatCode>
                <c:ptCount val="7"/>
                <c:pt idx="0">
                  <c:v>-1.8525941710430471</c:v>
                </c:pt>
                <c:pt idx="1">
                  <c:v>10.689547638935785</c:v>
                </c:pt>
                <c:pt idx="2">
                  <c:v>3.1235034479082007</c:v>
                </c:pt>
                <c:pt idx="3">
                  <c:v>-0.26784988577575763</c:v>
                </c:pt>
                <c:pt idx="4">
                  <c:v>-11.919050632002495</c:v>
                </c:pt>
                <c:pt idx="5">
                  <c:v>1.9114840149084591</c:v>
                </c:pt>
                <c:pt idx="6">
                  <c:v>4.2030000000000003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08-475E-A3CA-7AA4FCCF1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6253184"/>
        <c:axId val="1236252856"/>
      </c:lineChart>
      <c:catAx>
        <c:axId val="104325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043018632"/>
        <c:crosses val="autoZero"/>
        <c:auto val="1"/>
        <c:lblAlgn val="ctr"/>
        <c:lblOffset val="100"/>
        <c:noMultiLvlLbl val="0"/>
      </c:catAx>
      <c:valAx>
        <c:axId val="1043018632"/>
        <c:scaling>
          <c:orientation val="minMax"/>
          <c:max val="80"/>
          <c:min val="-80"/>
        </c:scaling>
        <c:delete val="0"/>
        <c:axPos val="l"/>
        <c:majorGridlines>
          <c:spPr>
            <a:ln w="6350" cap="flat" cmpd="sng" algn="ctr">
              <a:solidFill>
                <a:srgbClr val="B4B4B4">
                  <a:alpha val="70000"/>
                </a:srgb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043250528"/>
        <c:crosses val="autoZero"/>
        <c:crossBetween val="between"/>
        <c:majorUnit val="40"/>
      </c:valAx>
      <c:valAx>
        <c:axId val="1236252856"/>
        <c:scaling>
          <c:orientation val="minMax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36253184"/>
        <c:crosses val="max"/>
        <c:crossBetween val="between"/>
      </c:valAx>
      <c:catAx>
        <c:axId val="1236253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6252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241546161631568E-2"/>
          <c:y val="0.85817824074074067"/>
          <c:w val="0.96686871767853921"/>
          <c:h val="0.141007407407407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63944444444444"/>
          <c:y val="6.1099537037037049E-2"/>
          <c:w val="0.83556166666666665"/>
          <c:h val="0.583937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'נתונים ד''-13(א)'!$D$1</c:f>
              <c:strCache>
                <c:ptCount val="1"/>
                <c:pt idx="0">
                  <c:v>סך החשיפה למטבע חוץ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'נתונים ד''-13(א)'!$A$2:$A$196</c:f>
              <c:numCache>
                <c:formatCode>mm/yyyy</c:formatCode>
                <c:ptCount val="195"/>
                <c:pt idx="0">
                  <c:v>39844</c:v>
                </c:pt>
                <c:pt idx="1">
                  <c:v>39872</c:v>
                </c:pt>
                <c:pt idx="2">
                  <c:v>39903</c:v>
                </c:pt>
                <c:pt idx="3">
                  <c:v>39933</c:v>
                </c:pt>
                <c:pt idx="4">
                  <c:v>39964</c:v>
                </c:pt>
                <c:pt idx="5">
                  <c:v>39994</c:v>
                </c:pt>
                <c:pt idx="6">
                  <c:v>40025</c:v>
                </c:pt>
                <c:pt idx="7">
                  <c:v>40056</c:v>
                </c:pt>
                <c:pt idx="8">
                  <c:v>40086</c:v>
                </c:pt>
                <c:pt idx="9">
                  <c:v>40117</c:v>
                </c:pt>
                <c:pt idx="10">
                  <c:v>40147</c:v>
                </c:pt>
                <c:pt idx="11">
                  <c:v>40178</c:v>
                </c:pt>
                <c:pt idx="12">
                  <c:v>40209</c:v>
                </c:pt>
                <c:pt idx="13">
                  <c:v>40237</c:v>
                </c:pt>
                <c:pt idx="14">
                  <c:v>40268</c:v>
                </c:pt>
                <c:pt idx="15">
                  <c:v>40298</c:v>
                </c:pt>
                <c:pt idx="16">
                  <c:v>40329</c:v>
                </c:pt>
                <c:pt idx="17">
                  <c:v>40359</c:v>
                </c:pt>
                <c:pt idx="18">
                  <c:v>40390</c:v>
                </c:pt>
                <c:pt idx="19">
                  <c:v>40421</c:v>
                </c:pt>
                <c:pt idx="20">
                  <c:v>40451</c:v>
                </c:pt>
                <c:pt idx="21">
                  <c:v>40482</c:v>
                </c:pt>
                <c:pt idx="22">
                  <c:v>40512</c:v>
                </c:pt>
                <c:pt idx="23">
                  <c:v>40543</c:v>
                </c:pt>
                <c:pt idx="24">
                  <c:v>40574</c:v>
                </c:pt>
                <c:pt idx="25">
                  <c:v>40602</c:v>
                </c:pt>
                <c:pt idx="26">
                  <c:v>40633</c:v>
                </c:pt>
                <c:pt idx="27">
                  <c:v>40663</c:v>
                </c:pt>
                <c:pt idx="28">
                  <c:v>40694</c:v>
                </c:pt>
                <c:pt idx="29">
                  <c:v>40724</c:v>
                </c:pt>
                <c:pt idx="30">
                  <c:v>40755</c:v>
                </c:pt>
                <c:pt idx="31">
                  <c:v>40786</c:v>
                </c:pt>
                <c:pt idx="32">
                  <c:v>40816</c:v>
                </c:pt>
                <c:pt idx="33">
                  <c:v>40847</c:v>
                </c:pt>
                <c:pt idx="34">
                  <c:v>40877</c:v>
                </c:pt>
                <c:pt idx="35">
                  <c:v>40908</c:v>
                </c:pt>
                <c:pt idx="36">
                  <c:v>40939</c:v>
                </c:pt>
                <c:pt idx="37">
                  <c:v>40968</c:v>
                </c:pt>
                <c:pt idx="38">
                  <c:v>40999</c:v>
                </c:pt>
                <c:pt idx="39">
                  <c:v>41029</c:v>
                </c:pt>
                <c:pt idx="40">
                  <c:v>41060</c:v>
                </c:pt>
                <c:pt idx="41">
                  <c:v>41090</c:v>
                </c:pt>
                <c:pt idx="42">
                  <c:v>41121</c:v>
                </c:pt>
                <c:pt idx="43">
                  <c:v>41152</c:v>
                </c:pt>
                <c:pt idx="44">
                  <c:v>41182</c:v>
                </c:pt>
                <c:pt idx="45">
                  <c:v>41213</c:v>
                </c:pt>
                <c:pt idx="46">
                  <c:v>41243</c:v>
                </c:pt>
                <c:pt idx="47">
                  <c:v>41274</c:v>
                </c:pt>
                <c:pt idx="48">
                  <c:v>41305</c:v>
                </c:pt>
                <c:pt idx="49">
                  <c:v>41333</c:v>
                </c:pt>
                <c:pt idx="50">
                  <c:v>41364</c:v>
                </c:pt>
                <c:pt idx="51">
                  <c:v>41394</c:v>
                </c:pt>
                <c:pt idx="52">
                  <c:v>41425</c:v>
                </c:pt>
                <c:pt idx="53">
                  <c:v>41455</c:v>
                </c:pt>
                <c:pt idx="54">
                  <c:v>41486</c:v>
                </c:pt>
                <c:pt idx="55">
                  <c:v>41517</c:v>
                </c:pt>
                <c:pt idx="56">
                  <c:v>41547</c:v>
                </c:pt>
                <c:pt idx="57">
                  <c:v>41578</c:v>
                </c:pt>
                <c:pt idx="58">
                  <c:v>41608</c:v>
                </c:pt>
                <c:pt idx="59">
                  <c:v>41639</c:v>
                </c:pt>
                <c:pt idx="60">
                  <c:v>41670</c:v>
                </c:pt>
                <c:pt idx="61">
                  <c:v>41698</c:v>
                </c:pt>
                <c:pt idx="62">
                  <c:v>41729</c:v>
                </c:pt>
                <c:pt idx="63">
                  <c:v>41759</c:v>
                </c:pt>
                <c:pt idx="64">
                  <c:v>41790</c:v>
                </c:pt>
                <c:pt idx="65">
                  <c:v>41820</c:v>
                </c:pt>
                <c:pt idx="66">
                  <c:v>41851</c:v>
                </c:pt>
                <c:pt idx="67">
                  <c:v>41882</c:v>
                </c:pt>
                <c:pt idx="68">
                  <c:v>41912</c:v>
                </c:pt>
                <c:pt idx="69">
                  <c:v>41943</c:v>
                </c:pt>
                <c:pt idx="70">
                  <c:v>41973</c:v>
                </c:pt>
                <c:pt idx="71">
                  <c:v>42004</c:v>
                </c:pt>
                <c:pt idx="72">
                  <c:v>42035</c:v>
                </c:pt>
                <c:pt idx="73">
                  <c:v>42063</c:v>
                </c:pt>
                <c:pt idx="74">
                  <c:v>42094</c:v>
                </c:pt>
                <c:pt idx="75">
                  <c:v>42124</c:v>
                </c:pt>
                <c:pt idx="76">
                  <c:v>42155</c:v>
                </c:pt>
                <c:pt idx="77">
                  <c:v>42185</c:v>
                </c:pt>
                <c:pt idx="78">
                  <c:v>42216</c:v>
                </c:pt>
                <c:pt idx="79">
                  <c:v>42247</c:v>
                </c:pt>
                <c:pt idx="80">
                  <c:v>42277</c:v>
                </c:pt>
                <c:pt idx="81">
                  <c:v>42308</c:v>
                </c:pt>
                <c:pt idx="82">
                  <c:v>42338</c:v>
                </c:pt>
                <c:pt idx="83">
                  <c:v>42369</c:v>
                </c:pt>
                <c:pt idx="84">
                  <c:v>42400</c:v>
                </c:pt>
                <c:pt idx="85">
                  <c:v>42429</c:v>
                </c:pt>
                <c:pt idx="86">
                  <c:v>42460</c:v>
                </c:pt>
                <c:pt idx="87">
                  <c:v>42490</c:v>
                </c:pt>
                <c:pt idx="88">
                  <c:v>42521</c:v>
                </c:pt>
                <c:pt idx="89">
                  <c:v>42551</c:v>
                </c:pt>
                <c:pt idx="90">
                  <c:v>42582</c:v>
                </c:pt>
                <c:pt idx="91">
                  <c:v>42613</c:v>
                </c:pt>
                <c:pt idx="92">
                  <c:v>42643</c:v>
                </c:pt>
                <c:pt idx="93">
                  <c:v>42674</c:v>
                </c:pt>
                <c:pt idx="94">
                  <c:v>42704</c:v>
                </c:pt>
                <c:pt idx="95">
                  <c:v>42735</c:v>
                </c:pt>
                <c:pt idx="96">
                  <c:v>42766</c:v>
                </c:pt>
                <c:pt idx="97">
                  <c:v>42794</c:v>
                </c:pt>
                <c:pt idx="98">
                  <c:v>42825</c:v>
                </c:pt>
                <c:pt idx="99">
                  <c:v>42855</c:v>
                </c:pt>
                <c:pt idx="100">
                  <c:v>42886</c:v>
                </c:pt>
                <c:pt idx="101">
                  <c:v>42916</c:v>
                </c:pt>
                <c:pt idx="102">
                  <c:v>42947</c:v>
                </c:pt>
                <c:pt idx="103">
                  <c:v>42978</c:v>
                </c:pt>
                <c:pt idx="104">
                  <c:v>43008</c:v>
                </c:pt>
                <c:pt idx="105">
                  <c:v>43039</c:v>
                </c:pt>
                <c:pt idx="106">
                  <c:v>43069</c:v>
                </c:pt>
                <c:pt idx="107">
                  <c:v>43100</c:v>
                </c:pt>
                <c:pt idx="108">
                  <c:v>43131</c:v>
                </c:pt>
                <c:pt idx="109">
                  <c:v>43159</c:v>
                </c:pt>
                <c:pt idx="110">
                  <c:v>43190</c:v>
                </c:pt>
                <c:pt idx="111">
                  <c:v>43220</c:v>
                </c:pt>
                <c:pt idx="112">
                  <c:v>43251</c:v>
                </c:pt>
                <c:pt idx="113">
                  <c:v>43281</c:v>
                </c:pt>
                <c:pt idx="114">
                  <c:v>43312</c:v>
                </c:pt>
                <c:pt idx="115">
                  <c:v>43343</c:v>
                </c:pt>
                <c:pt idx="116">
                  <c:v>43373</c:v>
                </c:pt>
                <c:pt idx="117">
                  <c:v>43404</c:v>
                </c:pt>
                <c:pt idx="118">
                  <c:v>43434</c:v>
                </c:pt>
                <c:pt idx="119">
                  <c:v>43465</c:v>
                </c:pt>
                <c:pt idx="120">
                  <c:v>43496</c:v>
                </c:pt>
                <c:pt idx="121">
                  <c:v>43524</c:v>
                </c:pt>
                <c:pt idx="122">
                  <c:v>43555</c:v>
                </c:pt>
                <c:pt idx="123">
                  <c:v>43585</c:v>
                </c:pt>
                <c:pt idx="124">
                  <c:v>43616</c:v>
                </c:pt>
                <c:pt idx="125">
                  <c:v>43646</c:v>
                </c:pt>
                <c:pt idx="126">
                  <c:v>43677</c:v>
                </c:pt>
                <c:pt idx="127">
                  <c:v>43708</c:v>
                </c:pt>
                <c:pt idx="128">
                  <c:v>43738</c:v>
                </c:pt>
                <c:pt idx="129">
                  <c:v>43769</c:v>
                </c:pt>
                <c:pt idx="130">
                  <c:v>43799</c:v>
                </c:pt>
                <c:pt idx="131">
                  <c:v>43830</c:v>
                </c:pt>
                <c:pt idx="132">
                  <c:v>43861</c:v>
                </c:pt>
                <c:pt idx="133">
                  <c:v>43890</c:v>
                </c:pt>
                <c:pt idx="134">
                  <c:v>43921</c:v>
                </c:pt>
                <c:pt idx="135">
                  <c:v>43951</c:v>
                </c:pt>
                <c:pt idx="136">
                  <c:v>43982</c:v>
                </c:pt>
                <c:pt idx="137">
                  <c:v>44012</c:v>
                </c:pt>
                <c:pt idx="138">
                  <c:v>44043</c:v>
                </c:pt>
                <c:pt idx="139">
                  <c:v>44074</c:v>
                </c:pt>
                <c:pt idx="140">
                  <c:v>44104</c:v>
                </c:pt>
                <c:pt idx="141">
                  <c:v>44135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44592</c:v>
                </c:pt>
                <c:pt idx="157">
                  <c:v>44620</c:v>
                </c:pt>
                <c:pt idx="158">
                  <c:v>44651</c:v>
                </c:pt>
                <c:pt idx="159">
                  <c:v>44681</c:v>
                </c:pt>
                <c:pt idx="160">
                  <c:v>44712</c:v>
                </c:pt>
                <c:pt idx="161">
                  <c:v>44742</c:v>
                </c:pt>
                <c:pt idx="162">
                  <c:v>44773</c:v>
                </c:pt>
                <c:pt idx="163">
                  <c:v>44804</c:v>
                </c:pt>
                <c:pt idx="164">
                  <c:v>44834</c:v>
                </c:pt>
                <c:pt idx="165">
                  <c:v>44865</c:v>
                </c:pt>
                <c:pt idx="166">
                  <c:v>44895</c:v>
                </c:pt>
                <c:pt idx="167">
                  <c:v>44926</c:v>
                </c:pt>
                <c:pt idx="168">
                  <c:v>44957</c:v>
                </c:pt>
                <c:pt idx="169">
                  <c:v>44985</c:v>
                </c:pt>
                <c:pt idx="170">
                  <c:v>45016</c:v>
                </c:pt>
                <c:pt idx="171">
                  <c:v>45046</c:v>
                </c:pt>
                <c:pt idx="172">
                  <c:v>45077</c:v>
                </c:pt>
                <c:pt idx="173">
                  <c:v>45107</c:v>
                </c:pt>
                <c:pt idx="174">
                  <c:v>45138</c:v>
                </c:pt>
                <c:pt idx="175">
                  <c:v>45169</c:v>
                </c:pt>
                <c:pt idx="176">
                  <c:v>45199</c:v>
                </c:pt>
                <c:pt idx="177">
                  <c:v>45230</c:v>
                </c:pt>
                <c:pt idx="178">
                  <c:v>45260</c:v>
                </c:pt>
                <c:pt idx="179">
                  <c:v>45291</c:v>
                </c:pt>
                <c:pt idx="180">
                  <c:v>45322</c:v>
                </c:pt>
                <c:pt idx="181">
                  <c:v>45351</c:v>
                </c:pt>
                <c:pt idx="182">
                  <c:v>45382</c:v>
                </c:pt>
                <c:pt idx="183">
                  <c:v>45412</c:v>
                </c:pt>
                <c:pt idx="184">
                  <c:v>45443</c:v>
                </c:pt>
                <c:pt idx="185">
                  <c:v>45473</c:v>
                </c:pt>
                <c:pt idx="186">
                  <c:v>45504</c:v>
                </c:pt>
                <c:pt idx="187">
                  <c:v>45535</c:v>
                </c:pt>
                <c:pt idx="188">
                  <c:v>45565</c:v>
                </c:pt>
                <c:pt idx="189">
                  <c:v>45596</c:v>
                </c:pt>
                <c:pt idx="190">
                  <c:v>45626</c:v>
                </c:pt>
                <c:pt idx="191">
                  <c:v>45657</c:v>
                </c:pt>
              </c:numCache>
            </c:numRef>
          </c:cat>
          <c:val>
            <c:numRef>
              <c:f>'נתונים ד''-13(א)'!$D$2:$D$196</c:f>
              <c:numCache>
                <c:formatCode>_ * #,##0_ ;_ * \-#,##0_ ;_ * "-"??_ ;_ @_ </c:formatCode>
                <c:ptCount val="195"/>
                <c:pt idx="0">
                  <c:v>-2061.9568979759993</c:v>
                </c:pt>
                <c:pt idx="1">
                  <c:v>-2001.623933558873</c:v>
                </c:pt>
                <c:pt idx="2">
                  <c:v>-2010.4804507614351</c:v>
                </c:pt>
                <c:pt idx="3">
                  <c:v>-2762.9792715552476</c:v>
                </c:pt>
                <c:pt idx="4">
                  <c:v>-1431.5981068692854</c:v>
                </c:pt>
                <c:pt idx="5">
                  <c:v>-1304.9506841771545</c:v>
                </c:pt>
                <c:pt idx="6">
                  <c:v>-1589.0235107772878</c:v>
                </c:pt>
                <c:pt idx="7">
                  <c:v>-1262.2678275218386</c:v>
                </c:pt>
                <c:pt idx="8">
                  <c:v>-1353.9168097744441</c:v>
                </c:pt>
                <c:pt idx="9">
                  <c:v>-1305.963992814728</c:v>
                </c:pt>
                <c:pt idx="10">
                  <c:v>-1161.3371200604361</c:v>
                </c:pt>
                <c:pt idx="11">
                  <c:v>-1487.7239984496973</c:v>
                </c:pt>
                <c:pt idx="12">
                  <c:v>-845.70458290777424</c:v>
                </c:pt>
                <c:pt idx="13">
                  <c:v>-934.7832884817235</c:v>
                </c:pt>
                <c:pt idx="14">
                  <c:v>-1223.1614543495671</c:v>
                </c:pt>
                <c:pt idx="15">
                  <c:v>-1886.4180631814052</c:v>
                </c:pt>
                <c:pt idx="16">
                  <c:v>-1502.4687840798779</c:v>
                </c:pt>
                <c:pt idx="17">
                  <c:v>-1729.0171251612956</c:v>
                </c:pt>
                <c:pt idx="18">
                  <c:v>-1559.9776208759777</c:v>
                </c:pt>
                <c:pt idx="19">
                  <c:v>-1941.4153302627456</c:v>
                </c:pt>
                <c:pt idx="20">
                  <c:v>-1885.3751787175897</c:v>
                </c:pt>
                <c:pt idx="21">
                  <c:v>-1835.3406098481701</c:v>
                </c:pt>
                <c:pt idx="22">
                  <c:v>-1944.7435675251363</c:v>
                </c:pt>
                <c:pt idx="23">
                  <c:v>-2359.7369766131196</c:v>
                </c:pt>
                <c:pt idx="24">
                  <c:v>-2398.6042803234541</c:v>
                </c:pt>
                <c:pt idx="25">
                  <c:v>-2583.5781004969758</c:v>
                </c:pt>
                <c:pt idx="26">
                  <c:v>-2697.8329100833089</c:v>
                </c:pt>
                <c:pt idx="27">
                  <c:v>-2939.6195257732088</c:v>
                </c:pt>
                <c:pt idx="28">
                  <c:v>-2620.7258684899607</c:v>
                </c:pt>
                <c:pt idx="29">
                  <c:v>-2811.690289897515</c:v>
                </c:pt>
                <c:pt idx="30">
                  <c:v>-2671.4886851311967</c:v>
                </c:pt>
                <c:pt idx="31">
                  <c:v>-2408.079367622242</c:v>
                </c:pt>
                <c:pt idx="32">
                  <c:v>-2178.9281600215418</c:v>
                </c:pt>
                <c:pt idx="33">
                  <c:v>-1928.588787458375</c:v>
                </c:pt>
                <c:pt idx="34">
                  <c:v>-1821.9350382283319</c:v>
                </c:pt>
                <c:pt idx="35">
                  <c:v>-1694.8981994242404</c:v>
                </c:pt>
                <c:pt idx="36">
                  <c:v>-796.43693544066446</c:v>
                </c:pt>
                <c:pt idx="37">
                  <c:v>-256.46934944236637</c:v>
                </c:pt>
                <c:pt idx="38">
                  <c:v>-73.372557200525989</c:v>
                </c:pt>
                <c:pt idx="39">
                  <c:v>140.18384800000786</c:v>
                </c:pt>
                <c:pt idx="40">
                  <c:v>-267.07900025763774</c:v>
                </c:pt>
                <c:pt idx="41">
                  <c:v>498.30209023704992</c:v>
                </c:pt>
                <c:pt idx="42">
                  <c:v>334.29887665750357</c:v>
                </c:pt>
                <c:pt idx="43">
                  <c:v>510.83961767627989</c:v>
                </c:pt>
                <c:pt idx="44">
                  <c:v>554.35124233128226</c:v>
                </c:pt>
                <c:pt idx="45">
                  <c:v>340</c:v>
                </c:pt>
                <c:pt idx="46">
                  <c:v>506.95695538057043</c:v>
                </c:pt>
                <c:pt idx="47">
                  <c:v>994.07446289847576</c:v>
                </c:pt>
                <c:pt idx="48">
                  <c:v>956.93296942059533</c:v>
                </c:pt>
                <c:pt idx="49">
                  <c:v>379.14604099244752</c:v>
                </c:pt>
                <c:pt idx="50">
                  <c:v>819.98831140351103</c:v>
                </c:pt>
                <c:pt idx="51">
                  <c:v>406.00461602669384</c:v>
                </c:pt>
                <c:pt idx="52">
                  <c:v>1300.5448683138857</c:v>
                </c:pt>
                <c:pt idx="53">
                  <c:v>629.92996959646553</c:v>
                </c:pt>
                <c:pt idx="54">
                  <c:v>853.83669657879</c:v>
                </c:pt>
                <c:pt idx="55">
                  <c:v>651.60855008301587</c:v>
                </c:pt>
                <c:pt idx="56">
                  <c:v>517.45066723212585</c:v>
                </c:pt>
                <c:pt idx="57">
                  <c:v>466.93597044615308</c:v>
                </c:pt>
                <c:pt idx="58">
                  <c:v>594.54815498156313</c:v>
                </c:pt>
                <c:pt idx="59">
                  <c:v>489.98848170554629</c:v>
                </c:pt>
                <c:pt idx="60">
                  <c:v>158.2654516866678</c:v>
                </c:pt>
                <c:pt idx="61">
                  <c:v>605.04430491990206</c:v>
                </c:pt>
                <c:pt idx="62">
                  <c:v>-257.40945511900645</c:v>
                </c:pt>
                <c:pt idx="63">
                  <c:v>419.65869013273186</c:v>
                </c:pt>
                <c:pt idx="64">
                  <c:v>-126.15758561151233</c:v>
                </c:pt>
                <c:pt idx="65">
                  <c:v>-113.83608202444157</c:v>
                </c:pt>
                <c:pt idx="66">
                  <c:v>-737.30007290753929</c:v>
                </c:pt>
                <c:pt idx="67">
                  <c:v>-264.79547365469625</c:v>
                </c:pt>
                <c:pt idx="68">
                  <c:v>-788.45897158321532</c:v>
                </c:pt>
                <c:pt idx="69">
                  <c:v>-130.29970930234049</c:v>
                </c:pt>
                <c:pt idx="70">
                  <c:v>-915.22198508613656</c:v>
                </c:pt>
                <c:pt idx="71">
                  <c:v>-237.88278734892083</c:v>
                </c:pt>
                <c:pt idx="72">
                  <c:v>-695.94303261975801</c:v>
                </c:pt>
                <c:pt idx="73">
                  <c:v>-585.16393343418531</c:v>
                </c:pt>
                <c:pt idx="74">
                  <c:v>275.16577135679108</c:v>
                </c:pt>
                <c:pt idx="75">
                  <c:v>-409.05850815849408</c:v>
                </c:pt>
                <c:pt idx="76">
                  <c:v>44.031522187811788</c:v>
                </c:pt>
                <c:pt idx="77">
                  <c:v>24.256898381514475</c:v>
                </c:pt>
                <c:pt idx="78">
                  <c:v>204.52067406821516</c:v>
                </c:pt>
                <c:pt idx="79">
                  <c:v>-254.06857506361848</c:v>
                </c:pt>
                <c:pt idx="80">
                  <c:v>-19.667310731576436</c:v>
                </c:pt>
                <c:pt idx="81">
                  <c:v>128.85798810448614</c:v>
                </c:pt>
                <c:pt idx="82">
                  <c:v>-171.02839050813418</c:v>
                </c:pt>
                <c:pt idx="83">
                  <c:v>255.27264223477687</c:v>
                </c:pt>
                <c:pt idx="84">
                  <c:v>-455.84049354595118</c:v>
                </c:pt>
                <c:pt idx="85">
                  <c:v>570.53758567772456</c:v>
                </c:pt>
                <c:pt idx="86">
                  <c:v>540.40302973976213</c:v>
                </c:pt>
                <c:pt idx="87">
                  <c:v>481.9799388460342</c:v>
                </c:pt>
                <c:pt idx="88">
                  <c:v>273.68124415583588</c:v>
                </c:pt>
                <c:pt idx="89">
                  <c:v>499.25252210087638</c:v>
                </c:pt>
                <c:pt idx="90">
                  <c:v>869.52617293623553</c:v>
                </c:pt>
                <c:pt idx="91">
                  <c:v>690.38908082409034</c:v>
                </c:pt>
                <c:pt idx="92">
                  <c:v>992.83413517826921</c:v>
                </c:pt>
                <c:pt idx="93">
                  <c:v>839.24833463236428</c:v>
                </c:pt>
                <c:pt idx="94">
                  <c:v>1101.0123964574086</c:v>
                </c:pt>
                <c:pt idx="95">
                  <c:v>609.31556046812693</c:v>
                </c:pt>
                <c:pt idx="96">
                  <c:v>1004.9999044839387</c:v>
                </c:pt>
                <c:pt idx="97">
                  <c:v>2163.8816452582723</c:v>
                </c:pt>
                <c:pt idx="98">
                  <c:v>487.09140418503375</c:v>
                </c:pt>
                <c:pt idx="99">
                  <c:v>476.03432992541639</c:v>
                </c:pt>
                <c:pt idx="100">
                  <c:v>568.20986801459003</c:v>
                </c:pt>
                <c:pt idx="101">
                  <c:v>464.83142448513172</c:v>
                </c:pt>
                <c:pt idx="102">
                  <c:v>381.50582630691133</c:v>
                </c:pt>
                <c:pt idx="103">
                  <c:v>425.98810066740771</c:v>
                </c:pt>
                <c:pt idx="104">
                  <c:v>400.68671578351132</c:v>
                </c:pt>
                <c:pt idx="105">
                  <c:v>295.75722806021076</c:v>
                </c:pt>
                <c:pt idx="106">
                  <c:v>445.48074592741614</c:v>
                </c:pt>
                <c:pt idx="107">
                  <c:v>442.73119700028474</c:v>
                </c:pt>
                <c:pt idx="108">
                  <c:v>656.83607048458362</c:v>
                </c:pt>
                <c:pt idx="109">
                  <c:v>553.61611764705231</c:v>
                </c:pt>
                <c:pt idx="110">
                  <c:v>388.51418895847019</c:v>
                </c:pt>
                <c:pt idx="111">
                  <c:v>410.22041806021298</c:v>
                </c:pt>
                <c:pt idx="112">
                  <c:v>398.02482613570101</c:v>
                </c:pt>
                <c:pt idx="113">
                  <c:v>76.0306164383328</c:v>
                </c:pt>
                <c:pt idx="114">
                  <c:v>73.41664847161519</c:v>
                </c:pt>
                <c:pt idx="115">
                  <c:v>161.30376526081091</c:v>
                </c:pt>
                <c:pt idx="116">
                  <c:v>192.49119933829206</c:v>
                </c:pt>
                <c:pt idx="117">
                  <c:v>869.9664176296501</c:v>
                </c:pt>
                <c:pt idx="118">
                  <c:v>18.51175898404108</c:v>
                </c:pt>
                <c:pt idx="119">
                  <c:v>-160.93809231591513</c:v>
                </c:pt>
                <c:pt idx="120">
                  <c:v>-115.40195496979504</c:v>
                </c:pt>
                <c:pt idx="121">
                  <c:v>-1105.8520893451605</c:v>
                </c:pt>
                <c:pt idx="122">
                  <c:v>-95.44159416297407</c:v>
                </c:pt>
                <c:pt idx="123">
                  <c:v>136.63838691796263</c:v>
                </c:pt>
                <c:pt idx="124">
                  <c:v>230.48723995600449</c:v>
                </c:pt>
                <c:pt idx="125">
                  <c:v>-154.51134043747516</c:v>
                </c:pt>
                <c:pt idx="126">
                  <c:v>221.55687910829874</c:v>
                </c:pt>
                <c:pt idx="127">
                  <c:v>-203.40547100425101</c:v>
                </c:pt>
                <c:pt idx="128">
                  <c:v>230.2986272257258</c:v>
                </c:pt>
                <c:pt idx="129">
                  <c:v>255.75108245959927</c:v>
                </c:pt>
                <c:pt idx="130">
                  <c:v>253.31618239356249</c:v>
                </c:pt>
                <c:pt idx="131">
                  <c:v>-309.4819502314931</c:v>
                </c:pt>
                <c:pt idx="132">
                  <c:v>-205.67631960555809</c:v>
                </c:pt>
                <c:pt idx="133">
                  <c:v>335.02737813672138</c:v>
                </c:pt>
                <c:pt idx="134">
                  <c:v>70.95195792425875</c:v>
                </c:pt>
                <c:pt idx="135">
                  <c:v>-457.17426285715192</c:v>
                </c:pt>
                <c:pt idx="136">
                  <c:v>-203.38902341519497</c:v>
                </c:pt>
                <c:pt idx="137">
                  <c:v>-39.857414887464984</c:v>
                </c:pt>
                <c:pt idx="138">
                  <c:v>-248.44161384977997</c:v>
                </c:pt>
                <c:pt idx="139">
                  <c:v>-706.74848899465724</c:v>
                </c:pt>
                <c:pt idx="140">
                  <c:v>-665.98914850331494</c:v>
                </c:pt>
                <c:pt idx="141">
                  <c:v>-209.65491233199282</c:v>
                </c:pt>
                <c:pt idx="142">
                  <c:v>615.57717351875908</c:v>
                </c:pt>
                <c:pt idx="143">
                  <c:v>-671.50877760495496</c:v>
                </c:pt>
                <c:pt idx="144">
                  <c:v>-79.711382558511104</c:v>
                </c:pt>
                <c:pt idx="145">
                  <c:v>-385.1564359756012</c:v>
                </c:pt>
                <c:pt idx="146">
                  <c:v>-1590.0114577084314</c:v>
                </c:pt>
                <c:pt idx="147">
                  <c:v>-1597.419944564208</c:v>
                </c:pt>
                <c:pt idx="148">
                  <c:v>-1837.0114940055282</c:v>
                </c:pt>
                <c:pt idx="149">
                  <c:v>-1232.1313680981475</c:v>
                </c:pt>
                <c:pt idx="150">
                  <c:v>-807.88189297865028</c:v>
                </c:pt>
                <c:pt idx="151">
                  <c:v>-919.26540692237904</c:v>
                </c:pt>
                <c:pt idx="152">
                  <c:v>-1562.6489439455327</c:v>
                </c:pt>
                <c:pt idx="153">
                  <c:v>-1082.8273337555293</c:v>
                </c:pt>
                <c:pt idx="154">
                  <c:v>616.55824794434739</c:v>
                </c:pt>
                <c:pt idx="155">
                  <c:v>1068.9113922829492</c:v>
                </c:pt>
                <c:pt idx="156">
                  <c:v>150.40482003127545</c:v>
                </c:pt>
                <c:pt idx="157">
                  <c:v>-174.06916924026154</c:v>
                </c:pt>
                <c:pt idx="158">
                  <c:v>-725.21783060456073</c:v>
                </c:pt>
                <c:pt idx="159">
                  <c:v>-468.43653602653649</c:v>
                </c:pt>
                <c:pt idx="160">
                  <c:v>-1658.7662402636415</c:v>
                </c:pt>
                <c:pt idx="161">
                  <c:v>-1605.3287514285985</c:v>
                </c:pt>
                <c:pt idx="162">
                  <c:v>-172.24730168095266</c:v>
                </c:pt>
                <c:pt idx="163">
                  <c:v>-799.93762645917013</c:v>
                </c:pt>
                <c:pt idx="164">
                  <c:v>-1772.3181682190188</c:v>
                </c:pt>
                <c:pt idx="165">
                  <c:v>-1758.9311076487138</c:v>
                </c:pt>
                <c:pt idx="166">
                  <c:v>-503.26779133976379</c:v>
                </c:pt>
                <c:pt idx="167">
                  <c:v>-2011.8461608411453</c:v>
                </c:pt>
                <c:pt idx="168">
                  <c:v>-1420.8000834532359</c:v>
                </c:pt>
                <c:pt idx="169">
                  <c:v>-1415.7199209378377</c:v>
                </c:pt>
                <c:pt idx="170">
                  <c:v>-1408.7280387275241</c:v>
                </c:pt>
                <c:pt idx="171">
                  <c:v>-1577.0617028289053</c:v>
                </c:pt>
                <c:pt idx="172">
                  <c:v>-1249.2259676984977</c:v>
                </c:pt>
                <c:pt idx="173">
                  <c:v>-926.08617837838392</c:v>
                </c:pt>
                <c:pt idx="174">
                  <c:v>5.1710316815660917</c:v>
                </c:pt>
                <c:pt idx="175">
                  <c:v>-750.5146645619534</c:v>
                </c:pt>
                <c:pt idx="176">
                  <c:v>-1165.1272907949824</c:v>
                </c:pt>
                <c:pt idx="177">
                  <c:v>-1352.7894324122462</c:v>
                </c:pt>
                <c:pt idx="178">
                  <c:v>286.18091006999748</c:v>
                </c:pt>
                <c:pt idx="179">
                  <c:v>-1379.5284891094416</c:v>
                </c:pt>
                <c:pt idx="180">
                  <c:v>-2602.5555680880498</c:v>
                </c:pt>
                <c:pt idx="181">
                  <c:v>-1145.7006780134034</c:v>
                </c:pt>
                <c:pt idx="182">
                  <c:v>-768.98073621297226</c:v>
                </c:pt>
                <c:pt idx="183">
                  <c:v>-1157.6411494252898</c:v>
                </c:pt>
                <c:pt idx="184">
                  <c:v>-489.84912049490231</c:v>
                </c:pt>
                <c:pt idx="185">
                  <c:v>-1277.7595796754249</c:v>
                </c:pt>
                <c:pt idx="186">
                  <c:v>-611.71379346958565</c:v>
                </c:pt>
                <c:pt idx="187">
                  <c:v>-503.83165481404285</c:v>
                </c:pt>
                <c:pt idx="188">
                  <c:v>-71.05907816713443</c:v>
                </c:pt>
                <c:pt idx="189">
                  <c:v>-480.21122509422275</c:v>
                </c:pt>
                <c:pt idx="190">
                  <c:v>-400.05085918198893</c:v>
                </c:pt>
                <c:pt idx="191">
                  <c:v>-928.77226761721977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8-435A-A82D-EBE71460F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05965952"/>
        <c:axId val="205672832"/>
      </c:barChart>
      <c:lineChart>
        <c:grouping val="standard"/>
        <c:varyColors val="0"/>
        <c:ser>
          <c:idx val="0"/>
          <c:order val="0"/>
          <c:tx>
            <c:strRef>
              <c:f>'נתונים ד''-13(א)'!$C$1</c:f>
              <c:strCache>
                <c:ptCount val="1"/>
                <c:pt idx="0">
                  <c:v>מכשירים נגזרים</c:v>
                </c:pt>
              </c:strCache>
            </c:strRef>
          </c:tx>
          <c:spPr>
            <a:ln w="31750">
              <a:solidFill>
                <a:srgbClr val="177990"/>
              </a:solidFill>
              <a:prstDash val="solid"/>
            </a:ln>
          </c:spPr>
          <c:marker>
            <c:symbol val="none"/>
          </c:marker>
          <c:dPt>
            <c:idx val="129"/>
            <c:bubble3D val="0"/>
            <c:extLst>
              <c:ext xmlns:c16="http://schemas.microsoft.com/office/drawing/2014/chart" uri="{C3380CC4-5D6E-409C-BE32-E72D297353CC}">
                <c16:uniqueId val="{00000000-81BC-46CC-89CA-5A58E7BC0275}"/>
              </c:ext>
            </c:extLst>
          </c:dPt>
          <c:dPt>
            <c:idx val="131"/>
            <c:marker>
              <c:symbol val="circle"/>
              <c:size val="5"/>
              <c:spPr>
                <a:noFill/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5A5-4B9B-AC27-B0C3E3347268}"/>
              </c:ext>
            </c:extLst>
          </c:dPt>
          <c:dPt>
            <c:idx val="132"/>
            <c:marker>
              <c:symbol val="circle"/>
              <c:size val="5"/>
              <c:spPr>
                <a:solidFill>
                  <a:schemeClr val="accent6">
                    <a:lumMod val="75000"/>
                  </a:schemeClr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D5A5-4B9B-AC27-B0C3E3347268}"/>
              </c:ext>
            </c:extLst>
          </c:dPt>
          <c:dPt>
            <c:idx val="143"/>
            <c:marker>
              <c:symbol val="circle"/>
              <c:size val="5"/>
              <c:spPr>
                <a:solidFill>
                  <a:schemeClr val="accent6">
                    <a:lumMod val="75000"/>
                  </a:schemeClr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A940-4DA2-9113-205E977CF82A}"/>
              </c:ext>
            </c:extLst>
          </c:dPt>
          <c:dPt>
            <c:idx val="191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FEB4-479F-BCAA-A34D9A095845}"/>
              </c:ext>
            </c:extLst>
          </c:dPt>
          <c:dLbls>
            <c:dLbl>
              <c:idx val="19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B4-479F-BCAA-A34D9A0958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ד''-13(א)'!$A$2:$A$196</c:f>
              <c:numCache>
                <c:formatCode>mm/yyyy</c:formatCode>
                <c:ptCount val="195"/>
                <c:pt idx="0">
                  <c:v>39844</c:v>
                </c:pt>
                <c:pt idx="1">
                  <c:v>39872</c:v>
                </c:pt>
                <c:pt idx="2">
                  <c:v>39903</c:v>
                </c:pt>
                <c:pt idx="3">
                  <c:v>39933</c:v>
                </c:pt>
                <c:pt idx="4">
                  <c:v>39964</c:v>
                </c:pt>
                <c:pt idx="5">
                  <c:v>39994</c:v>
                </c:pt>
                <c:pt idx="6">
                  <c:v>40025</c:v>
                </c:pt>
                <c:pt idx="7">
                  <c:v>40056</c:v>
                </c:pt>
                <c:pt idx="8">
                  <c:v>40086</c:v>
                </c:pt>
                <c:pt idx="9">
                  <c:v>40117</c:v>
                </c:pt>
                <c:pt idx="10">
                  <c:v>40147</c:v>
                </c:pt>
                <c:pt idx="11">
                  <c:v>40178</c:v>
                </c:pt>
                <c:pt idx="12">
                  <c:v>40209</c:v>
                </c:pt>
                <c:pt idx="13">
                  <c:v>40237</c:v>
                </c:pt>
                <c:pt idx="14">
                  <c:v>40268</c:v>
                </c:pt>
                <c:pt idx="15">
                  <c:v>40298</c:v>
                </c:pt>
                <c:pt idx="16">
                  <c:v>40329</c:v>
                </c:pt>
                <c:pt idx="17">
                  <c:v>40359</c:v>
                </c:pt>
                <c:pt idx="18">
                  <c:v>40390</c:v>
                </c:pt>
                <c:pt idx="19">
                  <c:v>40421</c:v>
                </c:pt>
                <c:pt idx="20">
                  <c:v>40451</c:v>
                </c:pt>
                <c:pt idx="21">
                  <c:v>40482</c:v>
                </c:pt>
                <c:pt idx="22">
                  <c:v>40512</c:v>
                </c:pt>
                <c:pt idx="23">
                  <c:v>40543</c:v>
                </c:pt>
                <c:pt idx="24">
                  <c:v>40574</c:v>
                </c:pt>
                <c:pt idx="25">
                  <c:v>40602</c:v>
                </c:pt>
                <c:pt idx="26">
                  <c:v>40633</c:v>
                </c:pt>
                <c:pt idx="27">
                  <c:v>40663</c:v>
                </c:pt>
                <c:pt idx="28">
                  <c:v>40694</c:v>
                </c:pt>
                <c:pt idx="29">
                  <c:v>40724</c:v>
                </c:pt>
                <c:pt idx="30">
                  <c:v>40755</c:v>
                </c:pt>
                <c:pt idx="31">
                  <c:v>40786</c:v>
                </c:pt>
                <c:pt idx="32">
                  <c:v>40816</c:v>
                </c:pt>
                <c:pt idx="33">
                  <c:v>40847</c:v>
                </c:pt>
                <c:pt idx="34">
                  <c:v>40877</c:v>
                </c:pt>
                <c:pt idx="35">
                  <c:v>40908</c:v>
                </c:pt>
                <c:pt idx="36">
                  <c:v>40939</c:v>
                </c:pt>
                <c:pt idx="37">
                  <c:v>40968</c:v>
                </c:pt>
                <c:pt idx="38">
                  <c:v>40999</c:v>
                </c:pt>
                <c:pt idx="39">
                  <c:v>41029</c:v>
                </c:pt>
                <c:pt idx="40">
                  <c:v>41060</c:v>
                </c:pt>
                <c:pt idx="41">
                  <c:v>41090</c:v>
                </c:pt>
                <c:pt idx="42">
                  <c:v>41121</c:v>
                </c:pt>
                <c:pt idx="43">
                  <c:v>41152</c:v>
                </c:pt>
                <c:pt idx="44">
                  <c:v>41182</c:v>
                </c:pt>
                <c:pt idx="45">
                  <c:v>41213</c:v>
                </c:pt>
                <c:pt idx="46">
                  <c:v>41243</c:v>
                </c:pt>
                <c:pt idx="47">
                  <c:v>41274</c:v>
                </c:pt>
                <c:pt idx="48">
                  <c:v>41305</c:v>
                </c:pt>
                <c:pt idx="49">
                  <c:v>41333</c:v>
                </c:pt>
                <c:pt idx="50">
                  <c:v>41364</c:v>
                </c:pt>
                <c:pt idx="51">
                  <c:v>41394</c:v>
                </c:pt>
                <c:pt idx="52">
                  <c:v>41425</c:v>
                </c:pt>
                <c:pt idx="53">
                  <c:v>41455</c:v>
                </c:pt>
                <c:pt idx="54">
                  <c:v>41486</c:v>
                </c:pt>
                <c:pt idx="55">
                  <c:v>41517</c:v>
                </c:pt>
                <c:pt idx="56">
                  <c:v>41547</c:v>
                </c:pt>
                <c:pt idx="57">
                  <c:v>41578</c:v>
                </c:pt>
                <c:pt idx="58">
                  <c:v>41608</c:v>
                </c:pt>
                <c:pt idx="59">
                  <c:v>41639</c:v>
                </c:pt>
                <c:pt idx="60">
                  <c:v>41670</c:v>
                </c:pt>
                <c:pt idx="61">
                  <c:v>41698</c:v>
                </c:pt>
                <c:pt idx="62">
                  <c:v>41729</c:v>
                </c:pt>
                <c:pt idx="63">
                  <c:v>41759</c:v>
                </c:pt>
                <c:pt idx="64">
                  <c:v>41790</c:v>
                </c:pt>
                <c:pt idx="65">
                  <c:v>41820</c:v>
                </c:pt>
                <c:pt idx="66">
                  <c:v>41851</c:v>
                </c:pt>
                <c:pt idx="67">
                  <c:v>41882</c:v>
                </c:pt>
                <c:pt idx="68">
                  <c:v>41912</c:v>
                </c:pt>
                <c:pt idx="69">
                  <c:v>41943</c:v>
                </c:pt>
                <c:pt idx="70">
                  <c:v>41973</c:v>
                </c:pt>
                <c:pt idx="71">
                  <c:v>42004</c:v>
                </c:pt>
                <c:pt idx="72">
                  <c:v>42035</c:v>
                </c:pt>
                <c:pt idx="73">
                  <c:v>42063</c:v>
                </c:pt>
                <c:pt idx="74">
                  <c:v>42094</c:v>
                </c:pt>
                <c:pt idx="75">
                  <c:v>42124</c:v>
                </c:pt>
                <c:pt idx="76">
                  <c:v>42155</c:v>
                </c:pt>
                <c:pt idx="77">
                  <c:v>42185</c:v>
                </c:pt>
                <c:pt idx="78">
                  <c:v>42216</c:v>
                </c:pt>
                <c:pt idx="79">
                  <c:v>42247</c:v>
                </c:pt>
                <c:pt idx="80">
                  <c:v>42277</c:v>
                </c:pt>
                <c:pt idx="81">
                  <c:v>42308</c:v>
                </c:pt>
                <c:pt idx="82">
                  <c:v>42338</c:v>
                </c:pt>
                <c:pt idx="83">
                  <c:v>42369</c:v>
                </c:pt>
                <c:pt idx="84">
                  <c:v>42400</c:v>
                </c:pt>
                <c:pt idx="85">
                  <c:v>42429</c:v>
                </c:pt>
                <c:pt idx="86">
                  <c:v>42460</c:v>
                </c:pt>
                <c:pt idx="87">
                  <c:v>42490</c:v>
                </c:pt>
                <c:pt idx="88">
                  <c:v>42521</c:v>
                </c:pt>
                <c:pt idx="89">
                  <c:v>42551</c:v>
                </c:pt>
                <c:pt idx="90">
                  <c:v>42582</c:v>
                </c:pt>
                <c:pt idx="91">
                  <c:v>42613</c:v>
                </c:pt>
                <c:pt idx="92">
                  <c:v>42643</c:v>
                </c:pt>
                <c:pt idx="93">
                  <c:v>42674</c:v>
                </c:pt>
                <c:pt idx="94">
                  <c:v>42704</c:v>
                </c:pt>
                <c:pt idx="95">
                  <c:v>42735</c:v>
                </c:pt>
                <c:pt idx="96">
                  <c:v>42766</c:v>
                </c:pt>
                <c:pt idx="97">
                  <c:v>42794</c:v>
                </c:pt>
                <c:pt idx="98">
                  <c:v>42825</c:v>
                </c:pt>
                <c:pt idx="99">
                  <c:v>42855</c:v>
                </c:pt>
                <c:pt idx="100">
                  <c:v>42886</c:v>
                </c:pt>
                <c:pt idx="101">
                  <c:v>42916</c:v>
                </c:pt>
                <c:pt idx="102">
                  <c:v>42947</c:v>
                </c:pt>
                <c:pt idx="103">
                  <c:v>42978</c:v>
                </c:pt>
                <c:pt idx="104">
                  <c:v>43008</c:v>
                </c:pt>
                <c:pt idx="105">
                  <c:v>43039</c:v>
                </c:pt>
                <c:pt idx="106">
                  <c:v>43069</c:v>
                </c:pt>
                <c:pt idx="107">
                  <c:v>43100</c:v>
                </c:pt>
                <c:pt idx="108">
                  <c:v>43131</c:v>
                </c:pt>
                <c:pt idx="109">
                  <c:v>43159</c:v>
                </c:pt>
                <c:pt idx="110">
                  <c:v>43190</c:v>
                </c:pt>
                <c:pt idx="111">
                  <c:v>43220</c:v>
                </c:pt>
                <c:pt idx="112">
                  <c:v>43251</c:v>
                </c:pt>
                <c:pt idx="113">
                  <c:v>43281</c:v>
                </c:pt>
                <c:pt idx="114">
                  <c:v>43312</c:v>
                </c:pt>
                <c:pt idx="115">
                  <c:v>43343</c:v>
                </c:pt>
                <c:pt idx="116">
                  <c:v>43373</c:v>
                </c:pt>
                <c:pt idx="117">
                  <c:v>43404</c:v>
                </c:pt>
                <c:pt idx="118">
                  <c:v>43434</c:v>
                </c:pt>
                <c:pt idx="119">
                  <c:v>43465</c:v>
                </c:pt>
                <c:pt idx="120">
                  <c:v>43496</c:v>
                </c:pt>
                <c:pt idx="121">
                  <c:v>43524</c:v>
                </c:pt>
                <c:pt idx="122">
                  <c:v>43555</c:v>
                </c:pt>
                <c:pt idx="123">
                  <c:v>43585</c:v>
                </c:pt>
                <c:pt idx="124">
                  <c:v>43616</c:v>
                </c:pt>
                <c:pt idx="125">
                  <c:v>43646</c:v>
                </c:pt>
                <c:pt idx="126">
                  <c:v>43677</c:v>
                </c:pt>
                <c:pt idx="127">
                  <c:v>43708</c:v>
                </c:pt>
                <c:pt idx="128">
                  <c:v>43738</c:v>
                </c:pt>
                <c:pt idx="129">
                  <c:v>43769</c:v>
                </c:pt>
                <c:pt idx="130">
                  <c:v>43799</c:v>
                </c:pt>
                <c:pt idx="131">
                  <c:v>43830</c:v>
                </c:pt>
                <c:pt idx="132">
                  <c:v>43861</c:v>
                </c:pt>
                <c:pt idx="133">
                  <c:v>43890</c:v>
                </c:pt>
                <c:pt idx="134">
                  <c:v>43921</c:v>
                </c:pt>
                <c:pt idx="135">
                  <c:v>43951</c:v>
                </c:pt>
                <c:pt idx="136">
                  <c:v>43982</c:v>
                </c:pt>
                <c:pt idx="137">
                  <c:v>44012</c:v>
                </c:pt>
                <c:pt idx="138">
                  <c:v>44043</c:v>
                </c:pt>
                <c:pt idx="139">
                  <c:v>44074</c:v>
                </c:pt>
                <c:pt idx="140">
                  <c:v>44104</c:v>
                </c:pt>
                <c:pt idx="141">
                  <c:v>44135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44592</c:v>
                </c:pt>
                <c:pt idx="157">
                  <c:v>44620</c:v>
                </c:pt>
                <c:pt idx="158">
                  <c:v>44651</c:v>
                </c:pt>
                <c:pt idx="159">
                  <c:v>44681</c:v>
                </c:pt>
                <c:pt idx="160">
                  <c:v>44712</c:v>
                </c:pt>
                <c:pt idx="161">
                  <c:v>44742</c:v>
                </c:pt>
                <c:pt idx="162">
                  <c:v>44773</c:v>
                </c:pt>
                <c:pt idx="163">
                  <c:v>44804</c:v>
                </c:pt>
                <c:pt idx="164">
                  <c:v>44834</c:v>
                </c:pt>
                <c:pt idx="165">
                  <c:v>44865</c:v>
                </c:pt>
                <c:pt idx="166">
                  <c:v>44895</c:v>
                </c:pt>
                <c:pt idx="167">
                  <c:v>44926</c:v>
                </c:pt>
                <c:pt idx="168">
                  <c:v>44957</c:v>
                </c:pt>
                <c:pt idx="169">
                  <c:v>44985</c:v>
                </c:pt>
                <c:pt idx="170">
                  <c:v>45016</c:v>
                </c:pt>
                <c:pt idx="171">
                  <c:v>45046</c:v>
                </c:pt>
                <c:pt idx="172">
                  <c:v>45077</c:v>
                </c:pt>
                <c:pt idx="173">
                  <c:v>45107</c:v>
                </c:pt>
                <c:pt idx="174">
                  <c:v>45138</c:v>
                </c:pt>
                <c:pt idx="175">
                  <c:v>45169</c:v>
                </c:pt>
                <c:pt idx="176">
                  <c:v>45199</c:v>
                </c:pt>
                <c:pt idx="177">
                  <c:v>45230</c:v>
                </c:pt>
                <c:pt idx="178">
                  <c:v>45260</c:v>
                </c:pt>
                <c:pt idx="179">
                  <c:v>45291</c:v>
                </c:pt>
                <c:pt idx="180">
                  <c:v>45322</c:v>
                </c:pt>
                <c:pt idx="181">
                  <c:v>45351</c:v>
                </c:pt>
                <c:pt idx="182">
                  <c:v>45382</c:v>
                </c:pt>
                <c:pt idx="183">
                  <c:v>45412</c:v>
                </c:pt>
                <c:pt idx="184">
                  <c:v>45443</c:v>
                </c:pt>
                <c:pt idx="185">
                  <c:v>45473</c:v>
                </c:pt>
                <c:pt idx="186">
                  <c:v>45504</c:v>
                </c:pt>
                <c:pt idx="187">
                  <c:v>45535</c:v>
                </c:pt>
                <c:pt idx="188">
                  <c:v>45565</c:v>
                </c:pt>
                <c:pt idx="189">
                  <c:v>45596</c:v>
                </c:pt>
                <c:pt idx="190">
                  <c:v>45626</c:v>
                </c:pt>
                <c:pt idx="191">
                  <c:v>45657</c:v>
                </c:pt>
              </c:numCache>
            </c:numRef>
          </c:cat>
          <c:val>
            <c:numRef>
              <c:f>'נתונים ד''-13(א)'!$C$2:$C$196</c:f>
              <c:numCache>
                <c:formatCode>_ * #,##0_ ;_ * \-#,##0_ ;_ * "-"??_ ;_ @_ </c:formatCode>
                <c:ptCount val="195"/>
                <c:pt idx="0">
                  <c:v>-385.37109717097201</c:v>
                </c:pt>
                <c:pt idx="1">
                  <c:v>-226.40965881787668</c:v>
                </c:pt>
                <c:pt idx="2">
                  <c:v>1644.1245988538687</c:v>
                </c:pt>
                <c:pt idx="3">
                  <c:v>1103.099656497717</c:v>
                </c:pt>
                <c:pt idx="4">
                  <c:v>5201.4832996462865</c:v>
                </c:pt>
                <c:pt idx="5">
                  <c:v>6498.6995636641986</c:v>
                </c:pt>
                <c:pt idx="6">
                  <c:v>8465.3210501319281</c:v>
                </c:pt>
                <c:pt idx="7">
                  <c:v>9623.0138205195508</c:v>
                </c:pt>
                <c:pt idx="8">
                  <c:v>10717.506216072379</c:v>
                </c:pt>
                <c:pt idx="9">
                  <c:v>11759.372594767754</c:v>
                </c:pt>
                <c:pt idx="10">
                  <c:v>10880.662378691983</c:v>
                </c:pt>
                <c:pt idx="11">
                  <c:v>11332.218569536426</c:v>
                </c:pt>
                <c:pt idx="12">
                  <c:v>12257.430158431796</c:v>
                </c:pt>
                <c:pt idx="13">
                  <c:v>11916.562028451002</c:v>
                </c:pt>
                <c:pt idx="14">
                  <c:v>12654.55421761379</c:v>
                </c:pt>
                <c:pt idx="15">
                  <c:v>11017.981800322927</c:v>
                </c:pt>
                <c:pt idx="16">
                  <c:v>10466.508537477146</c:v>
                </c:pt>
                <c:pt idx="17">
                  <c:v>11897.788903225806</c:v>
                </c:pt>
                <c:pt idx="18">
                  <c:v>12149.738168827733</c:v>
                </c:pt>
                <c:pt idx="19">
                  <c:v>11637.156628242075</c:v>
                </c:pt>
                <c:pt idx="20">
                  <c:v>13696.463574351979</c:v>
                </c:pt>
                <c:pt idx="21">
                  <c:v>13054.788074807477</c:v>
                </c:pt>
                <c:pt idx="22">
                  <c:v>13168.98964974206</c:v>
                </c:pt>
                <c:pt idx="23">
                  <c:v>14238.573564384333</c:v>
                </c:pt>
                <c:pt idx="24">
                  <c:v>11695.1708787062</c:v>
                </c:pt>
                <c:pt idx="25">
                  <c:v>12570.424867476533</c:v>
                </c:pt>
                <c:pt idx="26">
                  <c:v>13710.460117782246</c:v>
                </c:pt>
                <c:pt idx="27">
                  <c:v>16272.183210603829</c:v>
                </c:pt>
                <c:pt idx="28">
                  <c:v>16172.107116671516</c:v>
                </c:pt>
                <c:pt idx="29">
                  <c:v>15564.940272327965</c:v>
                </c:pt>
                <c:pt idx="30">
                  <c:v>15398.370090379009</c:v>
                </c:pt>
                <c:pt idx="31">
                  <c:v>13039.76845418775</c:v>
                </c:pt>
                <c:pt idx="32">
                  <c:v>13266.361452047413</c:v>
                </c:pt>
                <c:pt idx="33">
                  <c:v>14923.239203662593</c:v>
                </c:pt>
                <c:pt idx="34">
                  <c:v>14932.405525968888</c:v>
                </c:pt>
                <c:pt idx="35">
                  <c:v>13924.84114629678</c:v>
                </c:pt>
                <c:pt idx="36">
                  <c:v>15584.06157781945</c:v>
                </c:pt>
                <c:pt idx="37">
                  <c:v>16239.377671269252</c:v>
                </c:pt>
                <c:pt idx="38">
                  <c:v>16230.460917900406</c:v>
                </c:pt>
                <c:pt idx="39">
                  <c:v>16524.349442666666</c:v>
                </c:pt>
                <c:pt idx="40">
                  <c:v>15779.143805720176</c:v>
                </c:pt>
                <c:pt idx="41">
                  <c:v>15772.012102982409</c:v>
                </c:pt>
                <c:pt idx="42">
                  <c:v>15293.830885664251</c:v>
                </c:pt>
                <c:pt idx="43">
                  <c:v>14827.049170804374</c:v>
                </c:pt>
                <c:pt idx="44">
                  <c:v>16485.964744376277</c:v>
                </c:pt>
                <c:pt idx="45">
                  <c:v>16934</c:v>
                </c:pt>
                <c:pt idx="46">
                  <c:v>17022.455375328085</c:v>
                </c:pt>
                <c:pt idx="47">
                  <c:v>17185.819708009643</c:v>
                </c:pt>
                <c:pt idx="48">
                  <c:v>18945.442140557941</c:v>
                </c:pt>
                <c:pt idx="49">
                  <c:v>18846.701545307442</c:v>
                </c:pt>
                <c:pt idx="50">
                  <c:v>18848.815252192981</c:v>
                </c:pt>
                <c:pt idx="51">
                  <c:v>19012.143795214244</c:v>
                </c:pt>
                <c:pt idx="52">
                  <c:v>18771.118430627208</c:v>
                </c:pt>
                <c:pt idx="53">
                  <c:v>20148.591843559981</c:v>
                </c:pt>
                <c:pt idx="54">
                  <c:v>20963.512075154231</c:v>
                </c:pt>
                <c:pt idx="55">
                  <c:v>21434.42223021583</c:v>
                </c:pt>
                <c:pt idx="56">
                  <c:v>23289.732287249088</c:v>
                </c:pt>
                <c:pt idx="57">
                  <c:v>22933.813665814152</c:v>
                </c:pt>
                <c:pt idx="58">
                  <c:v>21800.070403065565</c:v>
                </c:pt>
                <c:pt idx="59">
                  <c:v>22929.893664649961</c:v>
                </c:pt>
                <c:pt idx="60">
                  <c:v>22728.500523156086</c:v>
                </c:pt>
                <c:pt idx="61">
                  <c:v>23058.320231693375</c:v>
                </c:pt>
                <c:pt idx="62">
                  <c:v>22666.100513335245</c:v>
                </c:pt>
                <c:pt idx="63">
                  <c:v>23506.866956145415</c:v>
                </c:pt>
                <c:pt idx="64">
                  <c:v>22702.399246043165</c:v>
                </c:pt>
                <c:pt idx="65">
                  <c:v>24913.897233856893</c:v>
                </c:pt>
                <c:pt idx="66">
                  <c:v>24732.105917177021</c:v>
                </c:pt>
                <c:pt idx="67">
                  <c:v>21590.489232062777</c:v>
                </c:pt>
                <c:pt idx="68">
                  <c:v>21496.356094722596</c:v>
                </c:pt>
                <c:pt idx="69">
                  <c:v>22366.11486786469</c:v>
                </c:pt>
                <c:pt idx="70">
                  <c:v>20180.987073797893</c:v>
                </c:pt>
                <c:pt idx="71">
                  <c:v>20749.578884031886</c:v>
                </c:pt>
                <c:pt idx="72">
                  <c:v>19904.968109072372</c:v>
                </c:pt>
                <c:pt idx="73">
                  <c:v>20159.718499747851</c:v>
                </c:pt>
                <c:pt idx="74">
                  <c:v>18371.429331658292</c:v>
                </c:pt>
                <c:pt idx="75">
                  <c:v>18865.948339808339</c:v>
                </c:pt>
                <c:pt idx="76">
                  <c:v>19898.638761609909</c:v>
                </c:pt>
                <c:pt idx="77">
                  <c:v>21982.349249137704</c:v>
                </c:pt>
                <c:pt idx="78">
                  <c:v>22241.168220988631</c:v>
                </c:pt>
                <c:pt idx="79">
                  <c:v>21757.28869974555</c:v>
                </c:pt>
                <c:pt idx="80">
                  <c:v>22317.968605658938</c:v>
                </c:pt>
                <c:pt idx="81">
                  <c:v>21696.68437289889</c:v>
                </c:pt>
                <c:pt idx="82">
                  <c:v>21877.804689192675</c:v>
                </c:pt>
                <c:pt idx="83">
                  <c:v>23154.148308559714</c:v>
                </c:pt>
                <c:pt idx="84">
                  <c:v>22202.248286509745</c:v>
                </c:pt>
                <c:pt idx="85">
                  <c:v>23054.179877237853</c:v>
                </c:pt>
                <c:pt idx="86">
                  <c:v>22581.84405735528</c:v>
                </c:pt>
                <c:pt idx="87">
                  <c:v>23133.278098909865</c:v>
                </c:pt>
                <c:pt idx="88">
                  <c:v>23891.375509090904</c:v>
                </c:pt>
                <c:pt idx="89">
                  <c:v>23544.314950598025</c:v>
                </c:pt>
                <c:pt idx="90">
                  <c:v>22666.940551201671</c:v>
                </c:pt>
                <c:pt idx="91">
                  <c:v>23079.982015319605</c:v>
                </c:pt>
                <c:pt idx="92">
                  <c:v>24935.48491218733</c:v>
                </c:pt>
                <c:pt idx="93">
                  <c:v>24083.198784099768</c:v>
                </c:pt>
                <c:pt idx="94">
                  <c:v>25449.107814535033</c:v>
                </c:pt>
                <c:pt idx="95">
                  <c:v>25217.878915474637</c:v>
                </c:pt>
                <c:pt idx="96">
                  <c:v>23647.001321305379</c:v>
                </c:pt>
                <c:pt idx="97">
                  <c:v>25397.161453949167</c:v>
                </c:pt>
                <c:pt idx="98">
                  <c:v>25081.42724394273</c:v>
                </c:pt>
                <c:pt idx="99">
                  <c:v>25003.926510085657</c:v>
                </c:pt>
                <c:pt idx="100">
                  <c:v>25700.847424880649</c:v>
                </c:pt>
                <c:pt idx="101">
                  <c:v>24872.955921052631</c:v>
                </c:pt>
                <c:pt idx="102">
                  <c:v>25067.691762225968</c:v>
                </c:pt>
                <c:pt idx="103">
                  <c:v>23481.108509454945</c:v>
                </c:pt>
                <c:pt idx="104">
                  <c:v>22938.777769906494</c:v>
                </c:pt>
                <c:pt idx="105">
                  <c:v>22426.723382561773</c:v>
                </c:pt>
                <c:pt idx="106">
                  <c:v>22876.110503000862</c:v>
                </c:pt>
                <c:pt idx="107">
                  <c:v>22978.382091145082</c:v>
                </c:pt>
                <c:pt idx="108">
                  <c:v>25385.989791483116</c:v>
                </c:pt>
                <c:pt idx="109">
                  <c:v>25493.158111908171</c:v>
                </c:pt>
                <c:pt idx="110">
                  <c:v>25396.763557199774</c:v>
                </c:pt>
                <c:pt idx="111">
                  <c:v>25100.479027313268</c:v>
                </c:pt>
                <c:pt idx="112">
                  <c:v>25225.448081884464</c:v>
                </c:pt>
                <c:pt idx="113">
                  <c:v>23405.574183561639</c:v>
                </c:pt>
                <c:pt idx="114">
                  <c:v>22053.957085152837</c:v>
                </c:pt>
                <c:pt idx="115">
                  <c:v>21935.74804661487</c:v>
                </c:pt>
                <c:pt idx="116">
                  <c:v>23109.498406396473</c:v>
                </c:pt>
                <c:pt idx="117">
                  <c:v>23308.956248320341</c:v>
                </c:pt>
                <c:pt idx="118">
                  <c:v>21785.972966765734</c:v>
                </c:pt>
                <c:pt idx="119">
                  <c:v>22919.508652614724</c:v>
                </c:pt>
                <c:pt idx="120">
                  <c:v>20437.287564524984</c:v>
                </c:pt>
                <c:pt idx="121">
                  <c:v>18802.804664261934</c:v>
                </c:pt>
                <c:pt idx="122">
                  <c:v>21930.680652533043</c:v>
                </c:pt>
                <c:pt idx="123">
                  <c:v>20849.585712305983</c:v>
                </c:pt>
                <c:pt idx="124">
                  <c:v>22431.161838194828</c:v>
                </c:pt>
                <c:pt idx="125">
                  <c:v>22024.438934380258</c:v>
                </c:pt>
                <c:pt idx="126">
                  <c:v>22900.297344955696</c:v>
                </c:pt>
                <c:pt idx="127">
                  <c:v>22879.843089108912</c:v>
                </c:pt>
                <c:pt idx="128">
                  <c:v>23886.790258472138</c:v>
                </c:pt>
                <c:pt idx="129">
                  <c:v>24277.200875602157</c:v>
                </c:pt>
                <c:pt idx="130">
                  <c:v>24075.56020425777</c:v>
                </c:pt>
                <c:pt idx="131">
                  <c:v>25082.384429976853</c:v>
                </c:pt>
                <c:pt idx="132">
                  <c:v>26181.830890371235</c:v>
                </c:pt>
                <c:pt idx="133">
                  <c:v>27836.522561292179</c:v>
                </c:pt>
                <c:pt idx="134">
                  <c:v>27680.900541374471</c:v>
                </c:pt>
                <c:pt idx="135">
                  <c:v>29280.991280000002</c:v>
                </c:pt>
                <c:pt idx="136">
                  <c:v>27708.434217589947</c:v>
                </c:pt>
                <c:pt idx="137">
                  <c:v>30504.584059434503</c:v>
                </c:pt>
                <c:pt idx="138">
                  <c:v>32215.228559272302</c:v>
                </c:pt>
                <c:pt idx="139">
                  <c:v>33007.023438429511</c:v>
                </c:pt>
                <c:pt idx="140">
                  <c:v>32907.702551583854</c:v>
                </c:pt>
                <c:pt idx="141">
                  <c:v>32487.247302746931</c:v>
                </c:pt>
                <c:pt idx="142">
                  <c:v>34404.132518137849</c:v>
                </c:pt>
                <c:pt idx="143">
                  <c:v>36558.366646967341</c:v>
                </c:pt>
                <c:pt idx="144">
                  <c:v>38766.207790945002</c:v>
                </c:pt>
                <c:pt idx="145">
                  <c:v>40460.461750000002</c:v>
                </c:pt>
                <c:pt idx="146">
                  <c:v>39331.044331133773</c:v>
                </c:pt>
                <c:pt idx="147">
                  <c:v>43180.150120110869</c:v>
                </c:pt>
                <c:pt idx="148">
                  <c:v>46136.243040270514</c:v>
                </c:pt>
                <c:pt idx="149">
                  <c:v>46652.345625766866</c:v>
                </c:pt>
                <c:pt idx="150">
                  <c:v>45106.077278069904</c:v>
                </c:pt>
                <c:pt idx="151">
                  <c:v>48105.304284377926</c:v>
                </c:pt>
                <c:pt idx="152">
                  <c:v>49109.846875193558</c:v>
                </c:pt>
                <c:pt idx="153">
                  <c:v>49540.225547815076</c:v>
                </c:pt>
                <c:pt idx="154">
                  <c:v>55292.777096774189</c:v>
                </c:pt>
                <c:pt idx="155">
                  <c:v>52996.969913183282</c:v>
                </c:pt>
                <c:pt idx="156">
                  <c:v>53679.294021909234</c:v>
                </c:pt>
                <c:pt idx="157">
                  <c:v>49966.295253242744</c:v>
                </c:pt>
                <c:pt idx="158">
                  <c:v>51082.676061083119</c:v>
                </c:pt>
                <c:pt idx="159">
                  <c:v>45362.115770274337</c:v>
                </c:pt>
                <c:pt idx="160">
                  <c:v>44999.294275014974</c:v>
                </c:pt>
                <c:pt idx="161">
                  <c:v>45039.974677142854</c:v>
                </c:pt>
                <c:pt idx="162">
                  <c:v>48066.757416691238</c:v>
                </c:pt>
                <c:pt idx="163">
                  <c:v>48812.405683926962</c:v>
                </c:pt>
                <c:pt idx="164">
                  <c:v>47636.924281682193</c:v>
                </c:pt>
                <c:pt idx="165">
                  <c:v>47526.972745042505</c:v>
                </c:pt>
                <c:pt idx="166">
                  <c:v>47478.458160418479</c:v>
                </c:pt>
                <c:pt idx="167">
                  <c:v>47829.633805058256</c:v>
                </c:pt>
                <c:pt idx="168">
                  <c:v>48692.499772661868</c:v>
                </c:pt>
                <c:pt idx="169">
                  <c:v>48533.470918756815</c:v>
                </c:pt>
                <c:pt idx="170">
                  <c:v>51879.374035961271</c:v>
                </c:pt>
                <c:pt idx="171">
                  <c:v>51072.860021971988</c:v>
                </c:pt>
                <c:pt idx="172">
                  <c:v>51640.232982503367</c:v>
                </c:pt>
                <c:pt idx="173">
                  <c:v>50672.359227027024</c:v>
                </c:pt>
                <c:pt idx="174">
                  <c:v>50237.436398591926</c:v>
                </c:pt>
                <c:pt idx="175">
                  <c:v>47372.31774796106</c:v>
                </c:pt>
                <c:pt idx="176">
                  <c:v>49179.779351464436</c:v>
                </c:pt>
                <c:pt idx="177">
                  <c:v>47194.050995767975</c:v>
                </c:pt>
                <c:pt idx="178">
                  <c:v>46658.583292945616</c:v>
                </c:pt>
                <c:pt idx="179">
                  <c:v>42135.667761235185</c:v>
                </c:pt>
                <c:pt idx="180">
                  <c:v>42427.695050894079</c:v>
                </c:pt>
                <c:pt idx="181">
                  <c:v>44392.692410714277</c:v>
                </c:pt>
                <c:pt idx="182">
                  <c:v>42515.17411301277</c:v>
                </c:pt>
                <c:pt idx="183">
                  <c:v>44328.338000534619</c:v>
                </c:pt>
                <c:pt idx="184">
                  <c:v>42764.868738569123</c:v>
                </c:pt>
                <c:pt idx="185">
                  <c:v>44780.657552540571</c:v>
                </c:pt>
                <c:pt idx="186">
                  <c:v>45053.611133528007</c:v>
                </c:pt>
                <c:pt idx="187">
                  <c:v>42896.845314551421</c:v>
                </c:pt>
                <c:pt idx="188">
                  <c:v>42023.531487870627</c:v>
                </c:pt>
                <c:pt idx="189">
                  <c:v>44823.298737210549</c:v>
                </c:pt>
                <c:pt idx="190">
                  <c:v>44858.379006313487</c:v>
                </c:pt>
                <c:pt idx="191">
                  <c:v>46318.351121469699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58-435A-A82D-EBE71460F7C6}"/>
            </c:ext>
          </c:extLst>
        </c:ser>
        <c:ser>
          <c:idx val="2"/>
          <c:order val="2"/>
          <c:tx>
            <c:strRef>
              <c:f>'נתונים ד''-13(א)'!$B$1</c:f>
              <c:strCache>
                <c:ptCount val="1"/>
                <c:pt idx="0">
                  <c:v>מכשירי הון ומכשירי חוב </c:v>
                </c:pt>
              </c:strCache>
            </c:strRef>
          </c:tx>
          <c:spPr>
            <a:ln w="25400">
              <a:solidFill>
                <a:srgbClr val="28B6C7"/>
              </a:solidFill>
              <a:prstDash val="solid"/>
            </a:ln>
          </c:spPr>
          <c:marker>
            <c:symbol val="none"/>
          </c:marker>
          <c:dPt>
            <c:idx val="129"/>
            <c:bubble3D val="0"/>
            <c:extLst>
              <c:ext xmlns:c16="http://schemas.microsoft.com/office/drawing/2014/chart" uri="{C3380CC4-5D6E-409C-BE32-E72D297353CC}">
                <c16:uniqueId val="{00000001-81BC-46CC-89CA-5A58E7BC0275}"/>
              </c:ext>
            </c:extLst>
          </c:dPt>
          <c:dPt>
            <c:idx val="131"/>
            <c:marker>
              <c:symbol val="circle"/>
              <c:size val="5"/>
              <c:spPr>
                <a:solidFill>
                  <a:schemeClr val="accent6"/>
                </a:solidFill>
                <a:ln>
                  <a:solidFill>
                    <a:schemeClr val="accent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D5A5-4B9B-AC27-B0C3E3347268}"/>
              </c:ext>
            </c:extLst>
          </c:dPt>
          <c:dPt>
            <c:idx val="143"/>
            <c:marker>
              <c:symbol val="circle"/>
              <c:size val="5"/>
              <c:spPr>
                <a:solidFill>
                  <a:schemeClr val="accent6"/>
                </a:solidFill>
                <a:ln>
                  <a:solidFill>
                    <a:schemeClr val="accent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A940-4DA2-9113-205E977CF82A}"/>
              </c:ext>
            </c:extLst>
          </c:dPt>
          <c:dPt>
            <c:idx val="191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accent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FEB4-479F-BCAA-A34D9A095845}"/>
              </c:ext>
            </c:extLst>
          </c:dPt>
          <c:dLbls>
            <c:dLbl>
              <c:idx val="19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B4-479F-BCAA-A34D9A0958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ד''-13(א)'!$A$2:$A$196</c:f>
              <c:numCache>
                <c:formatCode>mm/yyyy</c:formatCode>
                <c:ptCount val="195"/>
                <c:pt idx="0">
                  <c:v>39844</c:v>
                </c:pt>
                <c:pt idx="1">
                  <c:v>39872</c:v>
                </c:pt>
                <c:pt idx="2">
                  <c:v>39903</c:v>
                </c:pt>
                <c:pt idx="3">
                  <c:v>39933</c:v>
                </c:pt>
                <c:pt idx="4">
                  <c:v>39964</c:v>
                </c:pt>
                <c:pt idx="5">
                  <c:v>39994</c:v>
                </c:pt>
                <c:pt idx="6">
                  <c:v>40025</c:v>
                </c:pt>
                <c:pt idx="7">
                  <c:v>40056</c:v>
                </c:pt>
                <c:pt idx="8">
                  <c:v>40086</c:v>
                </c:pt>
                <c:pt idx="9">
                  <c:v>40117</c:v>
                </c:pt>
                <c:pt idx="10">
                  <c:v>40147</c:v>
                </c:pt>
                <c:pt idx="11">
                  <c:v>40178</c:v>
                </c:pt>
                <c:pt idx="12">
                  <c:v>40209</c:v>
                </c:pt>
                <c:pt idx="13">
                  <c:v>40237</c:v>
                </c:pt>
                <c:pt idx="14">
                  <c:v>40268</c:v>
                </c:pt>
                <c:pt idx="15">
                  <c:v>40298</c:v>
                </c:pt>
                <c:pt idx="16">
                  <c:v>40329</c:v>
                </c:pt>
                <c:pt idx="17">
                  <c:v>40359</c:v>
                </c:pt>
                <c:pt idx="18">
                  <c:v>40390</c:v>
                </c:pt>
                <c:pt idx="19">
                  <c:v>40421</c:v>
                </c:pt>
                <c:pt idx="20">
                  <c:v>40451</c:v>
                </c:pt>
                <c:pt idx="21">
                  <c:v>40482</c:v>
                </c:pt>
                <c:pt idx="22">
                  <c:v>40512</c:v>
                </c:pt>
                <c:pt idx="23">
                  <c:v>40543</c:v>
                </c:pt>
                <c:pt idx="24">
                  <c:v>40574</c:v>
                </c:pt>
                <c:pt idx="25">
                  <c:v>40602</c:v>
                </c:pt>
                <c:pt idx="26">
                  <c:v>40633</c:v>
                </c:pt>
                <c:pt idx="27">
                  <c:v>40663</c:v>
                </c:pt>
                <c:pt idx="28">
                  <c:v>40694</c:v>
                </c:pt>
                <c:pt idx="29">
                  <c:v>40724</c:v>
                </c:pt>
                <c:pt idx="30">
                  <c:v>40755</c:v>
                </c:pt>
                <c:pt idx="31">
                  <c:v>40786</c:v>
                </c:pt>
                <c:pt idx="32">
                  <c:v>40816</c:v>
                </c:pt>
                <c:pt idx="33">
                  <c:v>40847</c:v>
                </c:pt>
                <c:pt idx="34">
                  <c:v>40877</c:v>
                </c:pt>
                <c:pt idx="35">
                  <c:v>40908</c:v>
                </c:pt>
                <c:pt idx="36">
                  <c:v>40939</c:v>
                </c:pt>
                <c:pt idx="37">
                  <c:v>40968</c:v>
                </c:pt>
                <c:pt idx="38">
                  <c:v>40999</c:v>
                </c:pt>
                <c:pt idx="39">
                  <c:v>41029</c:v>
                </c:pt>
                <c:pt idx="40">
                  <c:v>41060</c:v>
                </c:pt>
                <c:pt idx="41">
                  <c:v>41090</c:v>
                </c:pt>
                <c:pt idx="42">
                  <c:v>41121</c:v>
                </c:pt>
                <c:pt idx="43">
                  <c:v>41152</c:v>
                </c:pt>
                <c:pt idx="44">
                  <c:v>41182</c:v>
                </c:pt>
                <c:pt idx="45">
                  <c:v>41213</c:v>
                </c:pt>
                <c:pt idx="46">
                  <c:v>41243</c:v>
                </c:pt>
                <c:pt idx="47">
                  <c:v>41274</c:v>
                </c:pt>
                <c:pt idx="48">
                  <c:v>41305</c:v>
                </c:pt>
                <c:pt idx="49">
                  <c:v>41333</c:v>
                </c:pt>
                <c:pt idx="50">
                  <c:v>41364</c:v>
                </c:pt>
                <c:pt idx="51">
                  <c:v>41394</c:v>
                </c:pt>
                <c:pt idx="52">
                  <c:v>41425</c:v>
                </c:pt>
                <c:pt idx="53">
                  <c:v>41455</c:v>
                </c:pt>
                <c:pt idx="54">
                  <c:v>41486</c:v>
                </c:pt>
                <c:pt idx="55">
                  <c:v>41517</c:v>
                </c:pt>
                <c:pt idx="56">
                  <c:v>41547</c:v>
                </c:pt>
                <c:pt idx="57">
                  <c:v>41578</c:v>
                </c:pt>
                <c:pt idx="58">
                  <c:v>41608</c:v>
                </c:pt>
                <c:pt idx="59">
                  <c:v>41639</c:v>
                </c:pt>
                <c:pt idx="60">
                  <c:v>41670</c:v>
                </c:pt>
                <c:pt idx="61">
                  <c:v>41698</c:v>
                </c:pt>
                <c:pt idx="62">
                  <c:v>41729</c:v>
                </c:pt>
                <c:pt idx="63">
                  <c:v>41759</c:v>
                </c:pt>
                <c:pt idx="64">
                  <c:v>41790</c:v>
                </c:pt>
                <c:pt idx="65">
                  <c:v>41820</c:v>
                </c:pt>
                <c:pt idx="66">
                  <c:v>41851</c:v>
                </c:pt>
                <c:pt idx="67">
                  <c:v>41882</c:v>
                </c:pt>
                <c:pt idx="68">
                  <c:v>41912</c:v>
                </c:pt>
                <c:pt idx="69">
                  <c:v>41943</c:v>
                </c:pt>
                <c:pt idx="70">
                  <c:v>41973</c:v>
                </c:pt>
                <c:pt idx="71">
                  <c:v>42004</c:v>
                </c:pt>
                <c:pt idx="72">
                  <c:v>42035</c:v>
                </c:pt>
                <c:pt idx="73">
                  <c:v>42063</c:v>
                </c:pt>
                <c:pt idx="74">
                  <c:v>42094</c:v>
                </c:pt>
                <c:pt idx="75">
                  <c:v>42124</c:v>
                </c:pt>
                <c:pt idx="76">
                  <c:v>42155</c:v>
                </c:pt>
                <c:pt idx="77">
                  <c:v>42185</c:v>
                </c:pt>
                <c:pt idx="78">
                  <c:v>42216</c:v>
                </c:pt>
                <c:pt idx="79">
                  <c:v>42247</c:v>
                </c:pt>
                <c:pt idx="80">
                  <c:v>42277</c:v>
                </c:pt>
                <c:pt idx="81">
                  <c:v>42308</c:v>
                </c:pt>
                <c:pt idx="82">
                  <c:v>42338</c:v>
                </c:pt>
                <c:pt idx="83">
                  <c:v>42369</c:v>
                </c:pt>
                <c:pt idx="84">
                  <c:v>42400</c:v>
                </c:pt>
                <c:pt idx="85">
                  <c:v>42429</c:v>
                </c:pt>
                <c:pt idx="86">
                  <c:v>42460</c:v>
                </c:pt>
                <c:pt idx="87">
                  <c:v>42490</c:v>
                </c:pt>
                <c:pt idx="88">
                  <c:v>42521</c:v>
                </c:pt>
                <c:pt idx="89">
                  <c:v>42551</c:v>
                </c:pt>
                <c:pt idx="90">
                  <c:v>42582</c:v>
                </c:pt>
                <c:pt idx="91">
                  <c:v>42613</c:v>
                </c:pt>
                <c:pt idx="92">
                  <c:v>42643</c:v>
                </c:pt>
                <c:pt idx="93">
                  <c:v>42674</c:v>
                </c:pt>
                <c:pt idx="94">
                  <c:v>42704</c:v>
                </c:pt>
                <c:pt idx="95">
                  <c:v>42735</c:v>
                </c:pt>
                <c:pt idx="96">
                  <c:v>42766</c:v>
                </c:pt>
                <c:pt idx="97">
                  <c:v>42794</c:v>
                </c:pt>
                <c:pt idx="98">
                  <c:v>42825</c:v>
                </c:pt>
                <c:pt idx="99">
                  <c:v>42855</c:v>
                </c:pt>
                <c:pt idx="100">
                  <c:v>42886</c:v>
                </c:pt>
                <c:pt idx="101">
                  <c:v>42916</c:v>
                </c:pt>
                <c:pt idx="102">
                  <c:v>42947</c:v>
                </c:pt>
                <c:pt idx="103">
                  <c:v>42978</c:v>
                </c:pt>
                <c:pt idx="104">
                  <c:v>43008</c:v>
                </c:pt>
                <c:pt idx="105">
                  <c:v>43039</c:v>
                </c:pt>
                <c:pt idx="106">
                  <c:v>43069</c:v>
                </c:pt>
                <c:pt idx="107">
                  <c:v>43100</c:v>
                </c:pt>
                <c:pt idx="108">
                  <c:v>43131</c:v>
                </c:pt>
                <c:pt idx="109">
                  <c:v>43159</c:v>
                </c:pt>
                <c:pt idx="110">
                  <c:v>43190</c:v>
                </c:pt>
                <c:pt idx="111">
                  <c:v>43220</c:v>
                </c:pt>
                <c:pt idx="112">
                  <c:v>43251</c:v>
                </c:pt>
                <c:pt idx="113">
                  <c:v>43281</c:v>
                </c:pt>
                <c:pt idx="114">
                  <c:v>43312</c:v>
                </c:pt>
                <c:pt idx="115">
                  <c:v>43343</c:v>
                </c:pt>
                <c:pt idx="116">
                  <c:v>43373</c:v>
                </c:pt>
                <c:pt idx="117">
                  <c:v>43404</c:v>
                </c:pt>
                <c:pt idx="118">
                  <c:v>43434</c:v>
                </c:pt>
                <c:pt idx="119">
                  <c:v>43465</c:v>
                </c:pt>
                <c:pt idx="120">
                  <c:v>43496</c:v>
                </c:pt>
                <c:pt idx="121">
                  <c:v>43524</c:v>
                </c:pt>
                <c:pt idx="122">
                  <c:v>43555</c:v>
                </c:pt>
                <c:pt idx="123">
                  <c:v>43585</c:v>
                </c:pt>
                <c:pt idx="124">
                  <c:v>43616</c:v>
                </c:pt>
                <c:pt idx="125">
                  <c:v>43646</c:v>
                </c:pt>
                <c:pt idx="126">
                  <c:v>43677</c:v>
                </c:pt>
                <c:pt idx="127">
                  <c:v>43708</c:v>
                </c:pt>
                <c:pt idx="128">
                  <c:v>43738</c:v>
                </c:pt>
                <c:pt idx="129">
                  <c:v>43769</c:v>
                </c:pt>
                <c:pt idx="130">
                  <c:v>43799</c:v>
                </c:pt>
                <c:pt idx="131">
                  <c:v>43830</c:v>
                </c:pt>
                <c:pt idx="132">
                  <c:v>43861</c:v>
                </c:pt>
                <c:pt idx="133">
                  <c:v>43890</c:v>
                </c:pt>
                <c:pt idx="134">
                  <c:v>43921</c:v>
                </c:pt>
                <c:pt idx="135">
                  <c:v>43951</c:v>
                </c:pt>
                <c:pt idx="136">
                  <c:v>43982</c:v>
                </c:pt>
                <c:pt idx="137">
                  <c:v>44012</c:v>
                </c:pt>
                <c:pt idx="138">
                  <c:v>44043</c:v>
                </c:pt>
                <c:pt idx="139">
                  <c:v>44074</c:v>
                </c:pt>
                <c:pt idx="140">
                  <c:v>44104</c:v>
                </c:pt>
                <c:pt idx="141">
                  <c:v>44135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44592</c:v>
                </c:pt>
                <c:pt idx="157">
                  <c:v>44620</c:v>
                </c:pt>
                <c:pt idx="158">
                  <c:v>44651</c:v>
                </c:pt>
                <c:pt idx="159">
                  <c:v>44681</c:v>
                </c:pt>
                <c:pt idx="160">
                  <c:v>44712</c:v>
                </c:pt>
                <c:pt idx="161">
                  <c:v>44742</c:v>
                </c:pt>
                <c:pt idx="162">
                  <c:v>44773</c:v>
                </c:pt>
                <c:pt idx="163">
                  <c:v>44804</c:v>
                </c:pt>
                <c:pt idx="164">
                  <c:v>44834</c:v>
                </c:pt>
                <c:pt idx="165">
                  <c:v>44865</c:v>
                </c:pt>
                <c:pt idx="166">
                  <c:v>44895</c:v>
                </c:pt>
                <c:pt idx="167">
                  <c:v>44926</c:v>
                </c:pt>
                <c:pt idx="168">
                  <c:v>44957</c:v>
                </c:pt>
                <c:pt idx="169">
                  <c:v>44985</c:v>
                </c:pt>
                <c:pt idx="170">
                  <c:v>45016</c:v>
                </c:pt>
                <c:pt idx="171">
                  <c:v>45046</c:v>
                </c:pt>
                <c:pt idx="172">
                  <c:v>45077</c:v>
                </c:pt>
                <c:pt idx="173">
                  <c:v>45107</c:v>
                </c:pt>
                <c:pt idx="174">
                  <c:v>45138</c:v>
                </c:pt>
                <c:pt idx="175">
                  <c:v>45169</c:v>
                </c:pt>
                <c:pt idx="176">
                  <c:v>45199</c:v>
                </c:pt>
                <c:pt idx="177">
                  <c:v>45230</c:v>
                </c:pt>
                <c:pt idx="178">
                  <c:v>45260</c:v>
                </c:pt>
                <c:pt idx="179">
                  <c:v>45291</c:v>
                </c:pt>
                <c:pt idx="180">
                  <c:v>45322</c:v>
                </c:pt>
                <c:pt idx="181">
                  <c:v>45351</c:v>
                </c:pt>
                <c:pt idx="182">
                  <c:v>45382</c:v>
                </c:pt>
                <c:pt idx="183">
                  <c:v>45412</c:v>
                </c:pt>
                <c:pt idx="184">
                  <c:v>45443</c:v>
                </c:pt>
                <c:pt idx="185">
                  <c:v>45473</c:v>
                </c:pt>
                <c:pt idx="186">
                  <c:v>45504</c:v>
                </c:pt>
                <c:pt idx="187">
                  <c:v>45535</c:v>
                </c:pt>
                <c:pt idx="188">
                  <c:v>45565</c:v>
                </c:pt>
                <c:pt idx="189">
                  <c:v>45596</c:v>
                </c:pt>
                <c:pt idx="190">
                  <c:v>45626</c:v>
                </c:pt>
                <c:pt idx="191">
                  <c:v>45657</c:v>
                </c:pt>
              </c:numCache>
            </c:numRef>
          </c:cat>
          <c:val>
            <c:numRef>
              <c:f>'נתונים ד''-13(א)'!$B$2:$B$196</c:f>
              <c:numCache>
                <c:formatCode>_ * #,##0_ ;_ * \-#,##0_ ;_ * "-"??_ ;_ @_ </c:formatCode>
                <c:ptCount val="195"/>
                <c:pt idx="0">
                  <c:v>-1676.5858008050272</c:v>
                </c:pt>
                <c:pt idx="1">
                  <c:v>-1775.2142747409962</c:v>
                </c:pt>
                <c:pt idx="2">
                  <c:v>-3654.6050496153039</c:v>
                </c:pt>
                <c:pt idx="3">
                  <c:v>-3866.0789280529643</c:v>
                </c:pt>
                <c:pt idx="4">
                  <c:v>-6633.0814065155719</c:v>
                </c:pt>
                <c:pt idx="5">
                  <c:v>-7803.6502478413531</c:v>
                </c:pt>
                <c:pt idx="6">
                  <c:v>-10054.344560909216</c:v>
                </c:pt>
                <c:pt idx="7">
                  <c:v>-10885.281648041389</c:v>
                </c:pt>
                <c:pt idx="8">
                  <c:v>-12071.423025846823</c:v>
                </c:pt>
                <c:pt idx="9">
                  <c:v>-13065.336587582482</c:v>
                </c:pt>
                <c:pt idx="10">
                  <c:v>-12041.999498752419</c:v>
                </c:pt>
                <c:pt idx="11">
                  <c:v>-12819.942567986123</c:v>
                </c:pt>
                <c:pt idx="12">
                  <c:v>-13103.134741339571</c:v>
                </c:pt>
                <c:pt idx="13">
                  <c:v>-12851.345316932726</c:v>
                </c:pt>
                <c:pt idx="14">
                  <c:v>-13877.715671963357</c:v>
                </c:pt>
                <c:pt idx="15">
                  <c:v>-12904.399863504332</c:v>
                </c:pt>
                <c:pt idx="16">
                  <c:v>-11968.977321557024</c:v>
                </c:pt>
                <c:pt idx="17">
                  <c:v>-13626.806028387102</c:v>
                </c:pt>
                <c:pt idx="18">
                  <c:v>-13709.71578970371</c:v>
                </c:pt>
                <c:pt idx="19">
                  <c:v>-13578.571958504821</c:v>
                </c:pt>
                <c:pt idx="20">
                  <c:v>-15581.838753069569</c:v>
                </c:pt>
                <c:pt idx="21">
                  <c:v>-14890.128684655647</c:v>
                </c:pt>
                <c:pt idx="22">
                  <c:v>-15113.733217267196</c:v>
                </c:pt>
                <c:pt idx="23">
                  <c:v>-16598.310540997452</c:v>
                </c:pt>
                <c:pt idx="24">
                  <c:v>-14093.775159029654</c:v>
                </c:pt>
                <c:pt idx="25">
                  <c:v>-15154.002967973509</c:v>
                </c:pt>
                <c:pt idx="26">
                  <c:v>-16408.293027865555</c:v>
                </c:pt>
                <c:pt idx="27">
                  <c:v>-19211.802736377038</c:v>
                </c:pt>
                <c:pt idx="28">
                  <c:v>-18792.832985161476</c:v>
                </c:pt>
                <c:pt idx="29">
                  <c:v>-18376.63056222548</c:v>
                </c:pt>
                <c:pt idx="30">
                  <c:v>-18069.858775510205</c:v>
                </c:pt>
                <c:pt idx="31">
                  <c:v>-15447.847821809992</c:v>
                </c:pt>
                <c:pt idx="32">
                  <c:v>-15445.289612068955</c:v>
                </c:pt>
                <c:pt idx="33">
                  <c:v>-16851.827991120968</c:v>
                </c:pt>
                <c:pt idx="34">
                  <c:v>-16754.34056419722</c:v>
                </c:pt>
                <c:pt idx="35">
                  <c:v>-15619.73934572102</c:v>
                </c:pt>
                <c:pt idx="36">
                  <c:v>-16380.498513260114</c:v>
                </c:pt>
                <c:pt idx="37">
                  <c:v>-16495.847020711619</c:v>
                </c:pt>
                <c:pt idx="38">
                  <c:v>-16303.833475100932</c:v>
                </c:pt>
                <c:pt idx="39">
                  <c:v>-16384.165594666658</c:v>
                </c:pt>
                <c:pt idx="40">
                  <c:v>-16046.222805977814</c:v>
                </c:pt>
                <c:pt idx="41">
                  <c:v>-15273.71001274536</c:v>
                </c:pt>
                <c:pt idx="42">
                  <c:v>-14959.532009006747</c:v>
                </c:pt>
                <c:pt idx="43">
                  <c:v>-14316.209553128094</c:v>
                </c:pt>
                <c:pt idx="44">
                  <c:v>-15931.613502044995</c:v>
                </c:pt>
                <c:pt idx="45">
                  <c:v>-16594</c:v>
                </c:pt>
                <c:pt idx="46">
                  <c:v>-16515.498419947515</c:v>
                </c:pt>
                <c:pt idx="47">
                  <c:v>-16191.745245111168</c:v>
                </c:pt>
                <c:pt idx="48">
                  <c:v>-17988.509171137346</c:v>
                </c:pt>
                <c:pt idx="49">
                  <c:v>-18467.555504314994</c:v>
                </c:pt>
                <c:pt idx="50">
                  <c:v>-18028.82694078947</c:v>
                </c:pt>
                <c:pt idx="51">
                  <c:v>-18606.13917918755</c:v>
                </c:pt>
                <c:pt idx="52">
                  <c:v>-17470.573562313322</c:v>
                </c:pt>
                <c:pt idx="53">
                  <c:v>-19518.661873963516</c:v>
                </c:pt>
                <c:pt idx="54">
                  <c:v>-20109.675378575441</c:v>
                </c:pt>
                <c:pt idx="55">
                  <c:v>-20782.813680132815</c:v>
                </c:pt>
                <c:pt idx="56">
                  <c:v>-22772.281620016962</c:v>
                </c:pt>
                <c:pt idx="57">
                  <c:v>-22466.877695367999</c:v>
                </c:pt>
                <c:pt idx="58">
                  <c:v>-21205.522248084002</c:v>
                </c:pt>
                <c:pt idx="59">
                  <c:v>-22439.905182944414</c:v>
                </c:pt>
                <c:pt idx="60">
                  <c:v>-22570.235071469418</c:v>
                </c:pt>
                <c:pt idx="61">
                  <c:v>-22453.275926773473</c:v>
                </c:pt>
                <c:pt idx="62">
                  <c:v>-22923.509968454251</c:v>
                </c:pt>
                <c:pt idx="63">
                  <c:v>-23087.208266012683</c:v>
                </c:pt>
                <c:pt idx="64">
                  <c:v>-22828.556831654678</c:v>
                </c:pt>
                <c:pt idx="65">
                  <c:v>-25027.733315881334</c:v>
                </c:pt>
                <c:pt idx="66">
                  <c:v>-25469.40599008456</c:v>
                </c:pt>
                <c:pt idx="67">
                  <c:v>-21855.284705717473</c:v>
                </c:pt>
                <c:pt idx="68">
                  <c:v>-22284.815066305811</c:v>
                </c:pt>
                <c:pt idx="69">
                  <c:v>-22496.41457716703</c:v>
                </c:pt>
                <c:pt idx="70">
                  <c:v>-21096.209058884029</c:v>
                </c:pt>
                <c:pt idx="71">
                  <c:v>-20987.461671380806</c:v>
                </c:pt>
                <c:pt idx="72">
                  <c:v>-20600.91114169213</c:v>
                </c:pt>
                <c:pt idx="73">
                  <c:v>-20744.882433182036</c:v>
                </c:pt>
                <c:pt idx="74">
                  <c:v>-18096.263560301501</c:v>
                </c:pt>
                <c:pt idx="75">
                  <c:v>-19275.006847966833</c:v>
                </c:pt>
                <c:pt idx="76">
                  <c:v>-19854.607239422097</c:v>
                </c:pt>
                <c:pt idx="77">
                  <c:v>-21958.092350756189</c:v>
                </c:pt>
                <c:pt idx="78">
                  <c:v>-22036.647546920416</c:v>
                </c:pt>
                <c:pt idx="79">
                  <c:v>-22011.357274809168</c:v>
                </c:pt>
                <c:pt idx="80">
                  <c:v>-22337.635916390514</c:v>
                </c:pt>
                <c:pt idx="81">
                  <c:v>-21567.826384794404</c:v>
                </c:pt>
                <c:pt idx="82">
                  <c:v>-22048.833079700809</c:v>
                </c:pt>
                <c:pt idx="83">
                  <c:v>-22898.875666324937</c:v>
                </c:pt>
                <c:pt idx="84">
                  <c:v>-22658.088780055696</c:v>
                </c:pt>
                <c:pt idx="85">
                  <c:v>-22483.642291560129</c:v>
                </c:pt>
                <c:pt idx="86">
                  <c:v>-22041.441027615518</c:v>
                </c:pt>
                <c:pt idx="87">
                  <c:v>-22651.29816006383</c:v>
                </c:pt>
                <c:pt idx="88">
                  <c:v>-23617.694264935068</c:v>
                </c:pt>
                <c:pt idx="89">
                  <c:v>-23045.062428497149</c:v>
                </c:pt>
                <c:pt idx="90">
                  <c:v>-21797.414378265436</c:v>
                </c:pt>
                <c:pt idx="91">
                  <c:v>-22389.592934495515</c:v>
                </c:pt>
                <c:pt idx="92">
                  <c:v>-23942.650777009061</c:v>
                </c:pt>
                <c:pt idx="93">
                  <c:v>-23243.950449467404</c:v>
                </c:pt>
                <c:pt idx="94">
                  <c:v>-24348.095418077624</c:v>
                </c:pt>
                <c:pt idx="95">
                  <c:v>-24608.56335500651</c:v>
                </c:pt>
                <c:pt idx="96">
                  <c:v>-22642.00141682144</c:v>
                </c:pt>
                <c:pt idx="97">
                  <c:v>-23233.279808690895</c:v>
                </c:pt>
                <c:pt idx="98">
                  <c:v>-24594.335839757696</c:v>
                </c:pt>
                <c:pt idx="99">
                  <c:v>-24527.892180160241</c:v>
                </c:pt>
                <c:pt idx="100">
                  <c:v>-25132.637556866059</c:v>
                </c:pt>
                <c:pt idx="101">
                  <c:v>-24408.1244965675</c:v>
                </c:pt>
                <c:pt idx="102">
                  <c:v>-24686.185935919057</c:v>
                </c:pt>
                <c:pt idx="103">
                  <c:v>-23055.120408787538</c:v>
                </c:pt>
                <c:pt idx="104">
                  <c:v>-22538.091054122982</c:v>
                </c:pt>
                <c:pt idx="105">
                  <c:v>-22130.966154501562</c:v>
                </c:pt>
                <c:pt idx="106">
                  <c:v>-22430.629757073446</c:v>
                </c:pt>
                <c:pt idx="107">
                  <c:v>-22535.650894144797</c:v>
                </c:pt>
                <c:pt idx="108">
                  <c:v>-24729.153720998533</c:v>
                </c:pt>
                <c:pt idx="109">
                  <c:v>-24939.541994261119</c:v>
                </c:pt>
                <c:pt idx="110">
                  <c:v>-25008.249368241304</c:v>
                </c:pt>
                <c:pt idx="111">
                  <c:v>-24690.258609253055</c:v>
                </c:pt>
                <c:pt idx="112">
                  <c:v>-24827.423255748763</c:v>
                </c:pt>
                <c:pt idx="113">
                  <c:v>-23329.543567123306</c:v>
                </c:pt>
                <c:pt idx="114">
                  <c:v>-21980.540436681222</c:v>
                </c:pt>
                <c:pt idx="115">
                  <c:v>-21774.444281354059</c:v>
                </c:pt>
                <c:pt idx="116">
                  <c:v>-22917.007207058181</c:v>
                </c:pt>
                <c:pt idx="117">
                  <c:v>-22438.989830690691</c:v>
                </c:pt>
                <c:pt idx="118">
                  <c:v>-21767.461207781693</c:v>
                </c:pt>
                <c:pt idx="119">
                  <c:v>-23080.446744930639</c:v>
                </c:pt>
                <c:pt idx="120">
                  <c:v>-20552.689519494779</c:v>
                </c:pt>
                <c:pt idx="121">
                  <c:v>-19908.656753607094</c:v>
                </c:pt>
                <c:pt idx="122">
                  <c:v>-22026.122246696017</c:v>
                </c:pt>
                <c:pt idx="123">
                  <c:v>-20712.947325388021</c:v>
                </c:pt>
                <c:pt idx="124">
                  <c:v>-22200.674598238824</c:v>
                </c:pt>
                <c:pt idx="125">
                  <c:v>-22178.950274817733</c:v>
                </c:pt>
                <c:pt idx="126">
                  <c:v>-22678.740465847397</c:v>
                </c:pt>
                <c:pt idx="127">
                  <c:v>-23083.248560113163</c:v>
                </c:pt>
                <c:pt idx="128">
                  <c:v>-23656.491631246412</c:v>
                </c:pt>
                <c:pt idx="129">
                  <c:v>-24021.449793142558</c:v>
                </c:pt>
                <c:pt idx="130">
                  <c:v>-23822.244021864208</c:v>
                </c:pt>
                <c:pt idx="131">
                  <c:v>-25391.866380208347</c:v>
                </c:pt>
                <c:pt idx="132">
                  <c:v>-26387.507209976793</c:v>
                </c:pt>
                <c:pt idx="133">
                  <c:v>-27501.495183155457</c:v>
                </c:pt>
                <c:pt idx="134">
                  <c:v>-27609.948583450212</c:v>
                </c:pt>
                <c:pt idx="135">
                  <c:v>-29738.165542857154</c:v>
                </c:pt>
                <c:pt idx="136">
                  <c:v>-27911.823241005142</c:v>
                </c:pt>
                <c:pt idx="137">
                  <c:v>-30544.441474321968</c:v>
                </c:pt>
                <c:pt idx="138">
                  <c:v>-32463.670173122082</c:v>
                </c:pt>
                <c:pt idx="139">
                  <c:v>-33713.771927424168</c:v>
                </c:pt>
                <c:pt idx="140">
                  <c:v>-33573.691700087169</c:v>
                </c:pt>
                <c:pt idx="141">
                  <c:v>-32696.902215078924</c:v>
                </c:pt>
                <c:pt idx="142">
                  <c:v>-33788.55534461909</c:v>
                </c:pt>
                <c:pt idx="143">
                  <c:v>-37229.875424572296</c:v>
                </c:pt>
                <c:pt idx="144">
                  <c:v>-38845.919173503513</c:v>
                </c:pt>
                <c:pt idx="145">
                  <c:v>-40845.618185975603</c:v>
                </c:pt>
                <c:pt idx="146">
                  <c:v>-40921.055788842204</c:v>
                </c:pt>
                <c:pt idx="147">
                  <c:v>-44777.570064675077</c:v>
                </c:pt>
                <c:pt idx="148">
                  <c:v>-47973.254534276042</c:v>
                </c:pt>
                <c:pt idx="149">
                  <c:v>-47884.476993865013</c:v>
                </c:pt>
                <c:pt idx="150">
                  <c:v>-45913.959171048555</c:v>
                </c:pt>
                <c:pt idx="151">
                  <c:v>-49024.569691300305</c:v>
                </c:pt>
                <c:pt idx="152">
                  <c:v>-50672.495819139091</c:v>
                </c:pt>
                <c:pt idx="153">
                  <c:v>-50623.052881570606</c:v>
                </c:pt>
                <c:pt idx="154">
                  <c:v>-54676.218848829842</c:v>
                </c:pt>
                <c:pt idx="155">
                  <c:v>-51928.058520900333</c:v>
                </c:pt>
                <c:pt idx="156">
                  <c:v>-53528.889201877959</c:v>
                </c:pt>
                <c:pt idx="157">
                  <c:v>-50140.364422483006</c:v>
                </c:pt>
                <c:pt idx="158">
                  <c:v>-51807.89389168768</c:v>
                </c:pt>
                <c:pt idx="159">
                  <c:v>-45830.552306300873</c:v>
                </c:pt>
                <c:pt idx="160">
                  <c:v>-46658.060515278616</c:v>
                </c:pt>
                <c:pt idx="161">
                  <c:v>-46645.303428571453</c:v>
                </c:pt>
                <c:pt idx="162">
                  <c:v>-48239.004718372191</c:v>
                </c:pt>
                <c:pt idx="163">
                  <c:v>-49612.343310386132</c:v>
                </c:pt>
                <c:pt idx="164">
                  <c:v>-49409.242449901212</c:v>
                </c:pt>
                <c:pt idx="165">
                  <c:v>-49285.903852691219</c:v>
                </c:pt>
                <c:pt idx="166">
                  <c:v>-47981.725951758242</c:v>
                </c:pt>
                <c:pt idx="167">
                  <c:v>-49841.479965899402</c:v>
                </c:pt>
                <c:pt idx="168">
                  <c:v>-50113.299856115103</c:v>
                </c:pt>
                <c:pt idx="169">
                  <c:v>-49949.190839694653</c:v>
                </c:pt>
                <c:pt idx="170">
                  <c:v>-53288.102074688795</c:v>
                </c:pt>
                <c:pt idx="171">
                  <c:v>-52649.921724800894</c:v>
                </c:pt>
                <c:pt idx="172">
                  <c:v>-52889.458950201864</c:v>
                </c:pt>
                <c:pt idx="173">
                  <c:v>-51598.445405405408</c:v>
                </c:pt>
                <c:pt idx="174">
                  <c:v>-50232.26536691036</c:v>
                </c:pt>
                <c:pt idx="175">
                  <c:v>-48122.832412523014</c:v>
                </c:pt>
                <c:pt idx="176">
                  <c:v>-50344.906642259419</c:v>
                </c:pt>
                <c:pt idx="177">
                  <c:v>-48546.840428180221</c:v>
                </c:pt>
                <c:pt idx="178">
                  <c:v>-46372.402382875618</c:v>
                </c:pt>
                <c:pt idx="179">
                  <c:v>-43515.196250344627</c:v>
                </c:pt>
                <c:pt idx="180">
                  <c:v>-45030.250618982129</c:v>
                </c:pt>
                <c:pt idx="181">
                  <c:v>-45538.39308872768</c:v>
                </c:pt>
                <c:pt idx="182">
                  <c:v>-43284.154849225743</c:v>
                </c:pt>
                <c:pt idx="183">
                  <c:v>-45485.979149959909</c:v>
                </c:pt>
                <c:pt idx="184">
                  <c:v>-43254.717859064025</c:v>
                </c:pt>
                <c:pt idx="185">
                  <c:v>-46058.417132215996</c:v>
                </c:pt>
                <c:pt idx="186">
                  <c:v>-45665.324926997593</c:v>
                </c:pt>
                <c:pt idx="187">
                  <c:v>-43400.676969365464</c:v>
                </c:pt>
                <c:pt idx="188">
                  <c:v>-42094.590566037761</c:v>
                </c:pt>
                <c:pt idx="189">
                  <c:v>-45303.509962304772</c:v>
                </c:pt>
                <c:pt idx="190">
                  <c:v>-45258.429865495476</c:v>
                </c:pt>
                <c:pt idx="191">
                  <c:v>-47247.123389086919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58-435A-A82D-EBE71460F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965952"/>
        <c:axId val="205672832"/>
      </c:lineChart>
      <c:dateAx>
        <c:axId val="205965952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5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5672832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205672832"/>
        <c:scaling>
          <c:orientation val="minMax"/>
          <c:max val="60000"/>
          <c:min val="-60000"/>
        </c:scaling>
        <c:delete val="0"/>
        <c:axPos val="l"/>
        <c:majorGridlines>
          <c:spPr>
            <a:ln w="6350">
              <a:solidFill>
                <a:srgbClr val="B4B4B4">
                  <a:alpha val="69804"/>
                </a:srgbClr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5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5965952"/>
        <c:crosses val="autoZero"/>
        <c:crossBetween val="between"/>
        <c:dispUnits>
          <c:builtInUnit val="thousands"/>
        </c:dispUnits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2.4694444444444446E-2"/>
          <c:y val="0.83876805555555556"/>
          <c:w val="0.94750555555555571"/>
          <c:h val="0.15764398148148148"/>
        </c:manualLayout>
      </c:layout>
      <c:overlay val="0"/>
      <c:spPr>
        <a:noFill/>
        <a:ln w="3175">
          <a:noFill/>
        </a:ln>
      </c:spPr>
      <c:txPr>
        <a:bodyPr/>
        <a:lstStyle/>
        <a:p>
          <a:pPr rtl="1">
            <a:defRPr sz="1050"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55388888888888"/>
          <c:y val="4.9340277777777768E-2"/>
          <c:w val="0.83556166666666665"/>
          <c:h val="0.61333564814814812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'נתונים ד''-13(ב)'!$C$1</c:f>
              <c:strCache>
                <c:ptCount val="1"/>
                <c:pt idx="0">
                  <c:v>תושבי חוץ</c:v>
                </c:pt>
              </c:strCache>
            </c:strRef>
          </c:tx>
          <c:spPr>
            <a:solidFill>
              <a:schemeClr val="accent6"/>
            </a:solidFill>
            <a:ln w="31750">
              <a:noFill/>
              <a:prstDash val="solid"/>
            </a:ln>
          </c:spPr>
          <c:invertIfNegative val="0"/>
          <c:dPt>
            <c:idx val="1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681-4889-B921-5EAE676B2A1B}"/>
              </c:ext>
            </c:extLst>
          </c:dPt>
          <c:dPt>
            <c:idx val="1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681-4889-B921-5EAE676B2A1B}"/>
              </c:ext>
            </c:extLst>
          </c:dPt>
          <c:dPt>
            <c:idx val="1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681-4889-B921-5EAE676B2A1B}"/>
              </c:ext>
            </c:extLst>
          </c:dPt>
          <c:cat>
            <c:numRef>
              <c:f>'נתונים ד''-13(ב)'!$A$2:$A$122</c:f>
              <c:numCache>
                <c:formatCode>mm/yyyy</c:formatCode>
                <c:ptCount val="121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  <c:pt idx="13">
                  <c:v>42400</c:v>
                </c:pt>
                <c:pt idx="14">
                  <c:v>42429</c:v>
                </c:pt>
                <c:pt idx="15">
                  <c:v>42460</c:v>
                </c:pt>
                <c:pt idx="16">
                  <c:v>42490</c:v>
                </c:pt>
                <c:pt idx="17">
                  <c:v>42521</c:v>
                </c:pt>
                <c:pt idx="18">
                  <c:v>42551</c:v>
                </c:pt>
                <c:pt idx="19">
                  <c:v>42582</c:v>
                </c:pt>
                <c:pt idx="20">
                  <c:v>42613</c:v>
                </c:pt>
                <c:pt idx="21">
                  <c:v>42643</c:v>
                </c:pt>
                <c:pt idx="22">
                  <c:v>42674</c:v>
                </c:pt>
                <c:pt idx="23">
                  <c:v>42704</c:v>
                </c:pt>
                <c:pt idx="24">
                  <c:v>42735</c:v>
                </c:pt>
                <c:pt idx="25">
                  <c:v>42766</c:v>
                </c:pt>
                <c:pt idx="26">
                  <c:v>42794</c:v>
                </c:pt>
                <c:pt idx="27">
                  <c:v>42825</c:v>
                </c:pt>
                <c:pt idx="28">
                  <c:v>42855</c:v>
                </c:pt>
                <c:pt idx="29">
                  <c:v>42886</c:v>
                </c:pt>
                <c:pt idx="30">
                  <c:v>42916</c:v>
                </c:pt>
                <c:pt idx="31">
                  <c:v>42947</c:v>
                </c:pt>
                <c:pt idx="32">
                  <c:v>42978</c:v>
                </c:pt>
                <c:pt idx="33">
                  <c:v>43008</c:v>
                </c:pt>
                <c:pt idx="34">
                  <c:v>43039</c:v>
                </c:pt>
                <c:pt idx="35">
                  <c:v>43069</c:v>
                </c:pt>
                <c:pt idx="36">
                  <c:v>43100</c:v>
                </c:pt>
                <c:pt idx="37">
                  <c:v>43131</c:v>
                </c:pt>
                <c:pt idx="38">
                  <c:v>43159</c:v>
                </c:pt>
                <c:pt idx="39">
                  <c:v>43190</c:v>
                </c:pt>
                <c:pt idx="40">
                  <c:v>43220</c:v>
                </c:pt>
                <c:pt idx="41">
                  <c:v>43251</c:v>
                </c:pt>
                <c:pt idx="42">
                  <c:v>43281</c:v>
                </c:pt>
                <c:pt idx="43">
                  <c:v>43312</c:v>
                </c:pt>
                <c:pt idx="44">
                  <c:v>43343</c:v>
                </c:pt>
                <c:pt idx="45">
                  <c:v>43373</c:v>
                </c:pt>
                <c:pt idx="46">
                  <c:v>43404</c:v>
                </c:pt>
                <c:pt idx="47">
                  <c:v>43434</c:v>
                </c:pt>
                <c:pt idx="48">
                  <c:v>43465</c:v>
                </c:pt>
                <c:pt idx="49">
                  <c:v>43496</c:v>
                </c:pt>
                <c:pt idx="50">
                  <c:v>43524</c:v>
                </c:pt>
                <c:pt idx="51">
                  <c:v>43555</c:v>
                </c:pt>
                <c:pt idx="52">
                  <c:v>43585</c:v>
                </c:pt>
                <c:pt idx="53">
                  <c:v>43616</c:v>
                </c:pt>
                <c:pt idx="54">
                  <c:v>43646</c:v>
                </c:pt>
                <c:pt idx="55">
                  <c:v>43677</c:v>
                </c:pt>
                <c:pt idx="56">
                  <c:v>43708</c:v>
                </c:pt>
                <c:pt idx="57">
                  <c:v>43738</c:v>
                </c:pt>
                <c:pt idx="58">
                  <c:v>43769</c:v>
                </c:pt>
                <c:pt idx="59">
                  <c:v>43799</c:v>
                </c:pt>
                <c:pt idx="60">
                  <c:v>43830</c:v>
                </c:pt>
                <c:pt idx="61">
                  <c:v>43861</c:v>
                </c:pt>
                <c:pt idx="62">
                  <c:v>43890</c:v>
                </c:pt>
                <c:pt idx="63">
                  <c:v>43921</c:v>
                </c:pt>
                <c:pt idx="64">
                  <c:v>43951</c:v>
                </c:pt>
                <c:pt idx="65">
                  <c:v>43982</c:v>
                </c:pt>
                <c:pt idx="66">
                  <c:v>44012</c:v>
                </c:pt>
                <c:pt idx="67">
                  <c:v>44043</c:v>
                </c:pt>
                <c:pt idx="68">
                  <c:v>44074</c:v>
                </c:pt>
                <c:pt idx="69">
                  <c:v>44104</c:v>
                </c:pt>
                <c:pt idx="70">
                  <c:v>44135</c:v>
                </c:pt>
                <c:pt idx="71">
                  <c:v>44165</c:v>
                </c:pt>
                <c:pt idx="72">
                  <c:v>44196</c:v>
                </c:pt>
                <c:pt idx="73">
                  <c:v>44227</c:v>
                </c:pt>
                <c:pt idx="74">
                  <c:v>44255</c:v>
                </c:pt>
                <c:pt idx="75">
                  <c:v>44286</c:v>
                </c:pt>
                <c:pt idx="76">
                  <c:v>44316</c:v>
                </c:pt>
                <c:pt idx="77">
                  <c:v>44347</c:v>
                </c:pt>
                <c:pt idx="78">
                  <c:v>44377</c:v>
                </c:pt>
                <c:pt idx="79">
                  <c:v>44408</c:v>
                </c:pt>
                <c:pt idx="80">
                  <c:v>44439</c:v>
                </c:pt>
                <c:pt idx="81">
                  <c:v>44469</c:v>
                </c:pt>
                <c:pt idx="82">
                  <c:v>44500</c:v>
                </c:pt>
                <c:pt idx="83">
                  <c:v>44530</c:v>
                </c:pt>
                <c:pt idx="84">
                  <c:v>44561</c:v>
                </c:pt>
                <c:pt idx="85">
                  <c:v>44592</c:v>
                </c:pt>
                <c:pt idx="86">
                  <c:v>44620</c:v>
                </c:pt>
                <c:pt idx="87">
                  <c:v>44651</c:v>
                </c:pt>
                <c:pt idx="88">
                  <c:v>44681</c:v>
                </c:pt>
                <c:pt idx="89">
                  <c:v>44712</c:v>
                </c:pt>
                <c:pt idx="90">
                  <c:v>44742</c:v>
                </c:pt>
                <c:pt idx="91">
                  <c:v>44773</c:v>
                </c:pt>
                <c:pt idx="92">
                  <c:v>44804</c:v>
                </c:pt>
                <c:pt idx="93">
                  <c:v>44834</c:v>
                </c:pt>
                <c:pt idx="94">
                  <c:v>44865</c:v>
                </c:pt>
                <c:pt idx="95">
                  <c:v>44895</c:v>
                </c:pt>
                <c:pt idx="96">
                  <c:v>44926</c:v>
                </c:pt>
                <c:pt idx="97">
                  <c:v>44957</c:v>
                </c:pt>
                <c:pt idx="98">
                  <c:v>44985</c:v>
                </c:pt>
                <c:pt idx="99">
                  <c:v>45016</c:v>
                </c:pt>
                <c:pt idx="100">
                  <c:v>45046</c:v>
                </c:pt>
                <c:pt idx="101">
                  <c:v>45077</c:v>
                </c:pt>
                <c:pt idx="102">
                  <c:v>45107</c:v>
                </c:pt>
                <c:pt idx="103">
                  <c:v>45138</c:v>
                </c:pt>
                <c:pt idx="104">
                  <c:v>45169</c:v>
                </c:pt>
                <c:pt idx="105">
                  <c:v>45199</c:v>
                </c:pt>
                <c:pt idx="106">
                  <c:v>45230</c:v>
                </c:pt>
                <c:pt idx="107">
                  <c:v>45260</c:v>
                </c:pt>
                <c:pt idx="108">
                  <c:v>45291</c:v>
                </c:pt>
                <c:pt idx="109">
                  <c:v>45322</c:v>
                </c:pt>
                <c:pt idx="110">
                  <c:v>45351</c:v>
                </c:pt>
                <c:pt idx="111">
                  <c:v>45382</c:v>
                </c:pt>
                <c:pt idx="112">
                  <c:v>45412</c:v>
                </c:pt>
                <c:pt idx="113">
                  <c:v>45443</c:v>
                </c:pt>
                <c:pt idx="114">
                  <c:v>45473</c:v>
                </c:pt>
                <c:pt idx="115">
                  <c:v>45504</c:v>
                </c:pt>
                <c:pt idx="116">
                  <c:v>45535</c:v>
                </c:pt>
                <c:pt idx="117">
                  <c:v>45565</c:v>
                </c:pt>
                <c:pt idx="118">
                  <c:v>45596</c:v>
                </c:pt>
                <c:pt idx="119">
                  <c:v>45626</c:v>
                </c:pt>
                <c:pt idx="120">
                  <c:v>45657</c:v>
                </c:pt>
              </c:numCache>
            </c:numRef>
          </c:cat>
          <c:val>
            <c:numRef>
              <c:f>'נתונים ד''-13(ב)'!$C$2:$C$122</c:f>
              <c:numCache>
                <c:formatCode>_ * #,##0_ ;_ * \-#,##0_ ;_ * "-"??_ ;_ @_ </c:formatCode>
                <c:ptCount val="121"/>
                <c:pt idx="0">
                  <c:v>12222.132928095618</c:v>
                </c:pt>
                <c:pt idx="1">
                  <c:v>13027</c:v>
                </c:pt>
                <c:pt idx="2">
                  <c:v>14275</c:v>
                </c:pt>
                <c:pt idx="3">
                  <c:v>15681</c:v>
                </c:pt>
                <c:pt idx="4">
                  <c:v>14823</c:v>
                </c:pt>
                <c:pt idx="5">
                  <c:v>15190</c:v>
                </c:pt>
                <c:pt idx="6">
                  <c:v>13213</c:v>
                </c:pt>
                <c:pt idx="7">
                  <c:v>15080</c:v>
                </c:pt>
                <c:pt idx="8">
                  <c:v>17478</c:v>
                </c:pt>
                <c:pt idx="9">
                  <c:v>15661</c:v>
                </c:pt>
                <c:pt idx="10">
                  <c:v>12937</c:v>
                </c:pt>
                <c:pt idx="11">
                  <c:v>12508</c:v>
                </c:pt>
                <c:pt idx="12">
                  <c:v>11230</c:v>
                </c:pt>
                <c:pt idx="13">
                  <c:v>13380</c:v>
                </c:pt>
                <c:pt idx="14">
                  <c:v>12812</c:v>
                </c:pt>
                <c:pt idx="15">
                  <c:v>9496</c:v>
                </c:pt>
                <c:pt idx="16">
                  <c:v>4237</c:v>
                </c:pt>
                <c:pt idx="17">
                  <c:v>5888</c:v>
                </c:pt>
                <c:pt idx="18">
                  <c:v>9159</c:v>
                </c:pt>
                <c:pt idx="19">
                  <c:v>9723</c:v>
                </c:pt>
                <c:pt idx="20">
                  <c:v>8121</c:v>
                </c:pt>
                <c:pt idx="21">
                  <c:v>7123</c:v>
                </c:pt>
                <c:pt idx="22">
                  <c:v>9860</c:v>
                </c:pt>
                <c:pt idx="23">
                  <c:v>9926</c:v>
                </c:pt>
                <c:pt idx="24">
                  <c:v>9470</c:v>
                </c:pt>
                <c:pt idx="25">
                  <c:v>10459.430849895933</c:v>
                </c:pt>
                <c:pt idx="26">
                  <c:v>8885.8617800967604</c:v>
                </c:pt>
                <c:pt idx="27">
                  <c:v>7420.4152313731947</c:v>
                </c:pt>
                <c:pt idx="28">
                  <c:v>8054.0719874148681</c:v>
                </c:pt>
                <c:pt idx="29">
                  <c:v>8512.4385664741822</c:v>
                </c:pt>
                <c:pt idx="30">
                  <c:v>9064.7425735497927</c:v>
                </c:pt>
                <c:pt idx="31">
                  <c:v>10933.93827413761</c:v>
                </c:pt>
                <c:pt idx="32">
                  <c:v>12966.837793562823</c:v>
                </c:pt>
                <c:pt idx="33">
                  <c:v>12621.688871729726</c:v>
                </c:pt>
                <c:pt idx="34">
                  <c:v>12873.102221196459</c:v>
                </c:pt>
                <c:pt idx="35">
                  <c:v>12483.935080381731</c:v>
                </c:pt>
                <c:pt idx="36">
                  <c:v>11162.645511128245</c:v>
                </c:pt>
                <c:pt idx="37">
                  <c:v>13904.418453094833</c:v>
                </c:pt>
                <c:pt idx="38">
                  <c:v>15963.271516653531</c:v>
                </c:pt>
                <c:pt idx="39">
                  <c:v>16898.80383954183</c:v>
                </c:pt>
                <c:pt idx="40">
                  <c:v>19293.336245131148</c:v>
                </c:pt>
                <c:pt idx="41">
                  <c:v>18850.163163472218</c:v>
                </c:pt>
                <c:pt idx="42">
                  <c:v>22343.198155086182</c:v>
                </c:pt>
                <c:pt idx="43">
                  <c:v>21905.153880899979</c:v>
                </c:pt>
                <c:pt idx="44">
                  <c:v>20829.060656589012</c:v>
                </c:pt>
                <c:pt idx="45">
                  <c:v>19242.544914208993</c:v>
                </c:pt>
                <c:pt idx="46">
                  <c:v>20257.281136445028</c:v>
                </c:pt>
                <c:pt idx="47">
                  <c:v>20836.994971476961</c:v>
                </c:pt>
                <c:pt idx="48">
                  <c:v>22679.805673465042</c:v>
                </c:pt>
                <c:pt idx="49">
                  <c:v>21138.731310260813</c:v>
                </c:pt>
                <c:pt idx="50">
                  <c:v>20881.620390507236</c:v>
                </c:pt>
                <c:pt idx="51">
                  <c:v>19248.975711333522</c:v>
                </c:pt>
                <c:pt idx="52">
                  <c:v>18626.468193177912</c:v>
                </c:pt>
                <c:pt idx="53">
                  <c:v>18738.662307927549</c:v>
                </c:pt>
                <c:pt idx="54">
                  <c:v>18386.720018436386</c:v>
                </c:pt>
                <c:pt idx="55">
                  <c:v>16423.536047453334</c:v>
                </c:pt>
                <c:pt idx="56">
                  <c:v>17521.9486978565</c:v>
                </c:pt>
                <c:pt idx="57">
                  <c:v>17239.039043088</c:v>
                </c:pt>
                <c:pt idx="58">
                  <c:v>19368.045175635965</c:v>
                </c:pt>
                <c:pt idx="59">
                  <c:v>18538.029349578639</c:v>
                </c:pt>
                <c:pt idx="60">
                  <c:v>21366.558571931055</c:v>
                </c:pt>
                <c:pt idx="61">
                  <c:v>21492.957167804918</c:v>
                </c:pt>
                <c:pt idx="62">
                  <c:v>21413.527435722703</c:v>
                </c:pt>
                <c:pt idx="63">
                  <c:v>20966.849844340628</c:v>
                </c:pt>
                <c:pt idx="64">
                  <c:v>19324.918100416176</c:v>
                </c:pt>
                <c:pt idx="65">
                  <c:v>19266.908727972605</c:v>
                </c:pt>
                <c:pt idx="66">
                  <c:v>19501.292524239117</c:v>
                </c:pt>
                <c:pt idx="67">
                  <c:v>24447.869717871286</c:v>
                </c:pt>
                <c:pt idx="68">
                  <c:v>21142.709431351937</c:v>
                </c:pt>
                <c:pt idx="69">
                  <c:v>23521.321957573542</c:v>
                </c:pt>
                <c:pt idx="70">
                  <c:v>23153.090418823442</c:v>
                </c:pt>
                <c:pt idx="71">
                  <c:v>21265.009935162354</c:v>
                </c:pt>
                <c:pt idx="72">
                  <c:v>19515.421480726858</c:v>
                </c:pt>
                <c:pt idx="73">
                  <c:v>25679.616277254412</c:v>
                </c:pt>
                <c:pt idx="74">
                  <c:v>28642.118542487748</c:v>
                </c:pt>
                <c:pt idx="75">
                  <c:v>33338.665865585637</c:v>
                </c:pt>
                <c:pt idx="76">
                  <c:v>32126.472805303718</c:v>
                </c:pt>
                <c:pt idx="77">
                  <c:v>27356.271527260327</c:v>
                </c:pt>
                <c:pt idx="78">
                  <c:v>25798.232270791268</c:v>
                </c:pt>
                <c:pt idx="79">
                  <c:v>27943.404048473021</c:v>
                </c:pt>
                <c:pt idx="80">
                  <c:v>28206.54426529699</c:v>
                </c:pt>
                <c:pt idx="81">
                  <c:v>25284.345243316679</c:v>
                </c:pt>
                <c:pt idx="82">
                  <c:v>26475.59818374602</c:v>
                </c:pt>
                <c:pt idx="83">
                  <c:v>28628.094684542011</c:v>
                </c:pt>
                <c:pt idx="84">
                  <c:v>28035.312784907983</c:v>
                </c:pt>
                <c:pt idx="85">
                  <c:v>30833.689750547899</c:v>
                </c:pt>
                <c:pt idx="86">
                  <c:v>30938.781069816872</c:v>
                </c:pt>
                <c:pt idx="87">
                  <c:v>27219.946048590693</c:v>
                </c:pt>
                <c:pt idx="88">
                  <c:v>31691.019026321323</c:v>
                </c:pt>
                <c:pt idx="89">
                  <c:v>35570.324555574902</c:v>
                </c:pt>
                <c:pt idx="90">
                  <c:v>33173.03653521902</c:v>
                </c:pt>
                <c:pt idx="91">
                  <c:v>31028.16416349115</c:v>
                </c:pt>
                <c:pt idx="92">
                  <c:v>27290.299138560295</c:v>
                </c:pt>
                <c:pt idx="93">
                  <c:v>31239.462846129689</c:v>
                </c:pt>
                <c:pt idx="94">
                  <c:v>32683.229417110277</c:v>
                </c:pt>
                <c:pt idx="95">
                  <c:v>27766.522711850757</c:v>
                </c:pt>
                <c:pt idx="96">
                  <c:v>24700.473060396616</c:v>
                </c:pt>
                <c:pt idx="97">
                  <c:v>19300.205472185738</c:v>
                </c:pt>
                <c:pt idx="98">
                  <c:v>18970.009424660006</c:v>
                </c:pt>
                <c:pt idx="99">
                  <c:v>14214.093625875092</c:v>
                </c:pt>
                <c:pt idx="100">
                  <c:v>13462.149980098378</c:v>
                </c:pt>
                <c:pt idx="101">
                  <c:v>15483.347227780698</c:v>
                </c:pt>
                <c:pt idx="102">
                  <c:v>14481.680830720783</c:v>
                </c:pt>
                <c:pt idx="103">
                  <c:v>16405.942019385995</c:v>
                </c:pt>
                <c:pt idx="104">
                  <c:v>17454.016673582009</c:v>
                </c:pt>
                <c:pt idx="105">
                  <c:v>15252.954530712725</c:v>
                </c:pt>
                <c:pt idx="106">
                  <c:v>20005.082699022267</c:v>
                </c:pt>
                <c:pt idx="107">
                  <c:v>9635.2757085229259</c:v>
                </c:pt>
                <c:pt idx="108">
                  <c:v>3928.5497254240445</c:v>
                </c:pt>
                <c:pt idx="109">
                  <c:v>2683.7452606042193</c:v>
                </c:pt>
                <c:pt idx="110">
                  <c:v>-1004.587027423898</c:v>
                </c:pt>
                <c:pt idx="111">
                  <c:v>-2632.3084897496378</c:v>
                </c:pt>
                <c:pt idx="112">
                  <c:v>3097.9381621057323</c:v>
                </c:pt>
                <c:pt idx="113">
                  <c:v>215.48738495398396</c:v>
                </c:pt>
                <c:pt idx="114">
                  <c:v>-1331.7141595991829</c:v>
                </c:pt>
                <c:pt idx="115">
                  <c:v>-8.9894490975340737</c:v>
                </c:pt>
                <c:pt idx="116">
                  <c:v>-1352.2012762451111</c:v>
                </c:pt>
                <c:pt idx="117">
                  <c:v>881.01186259981898</c:v>
                </c:pt>
                <c:pt idx="118">
                  <c:v>4003.4521944437015</c:v>
                </c:pt>
                <c:pt idx="119">
                  <c:v>2820.0402885963313</c:v>
                </c:pt>
                <c:pt idx="120">
                  <c:v>2242.0585957667859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81-4889-B921-5EAE676B2A1B}"/>
            </c:ext>
          </c:extLst>
        </c:ser>
        <c:ser>
          <c:idx val="3"/>
          <c:order val="2"/>
          <c:tx>
            <c:strRef>
              <c:f>'נתונים ד''-13(ב)'!$D$1</c:f>
              <c:strCache>
                <c:ptCount val="1"/>
                <c:pt idx="0">
                  <c:v>מוסדיים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'נתונים ד''-13(ב)'!$A$2:$A$122</c:f>
              <c:numCache>
                <c:formatCode>mm/yyyy</c:formatCode>
                <c:ptCount val="121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  <c:pt idx="13">
                  <c:v>42400</c:v>
                </c:pt>
                <c:pt idx="14">
                  <c:v>42429</c:v>
                </c:pt>
                <c:pt idx="15">
                  <c:v>42460</c:v>
                </c:pt>
                <c:pt idx="16">
                  <c:v>42490</c:v>
                </c:pt>
                <c:pt idx="17">
                  <c:v>42521</c:v>
                </c:pt>
                <c:pt idx="18">
                  <c:v>42551</c:v>
                </c:pt>
                <c:pt idx="19">
                  <c:v>42582</c:v>
                </c:pt>
                <c:pt idx="20">
                  <c:v>42613</c:v>
                </c:pt>
                <c:pt idx="21">
                  <c:v>42643</c:v>
                </c:pt>
                <c:pt idx="22">
                  <c:v>42674</c:v>
                </c:pt>
                <c:pt idx="23">
                  <c:v>42704</c:v>
                </c:pt>
                <c:pt idx="24">
                  <c:v>42735</c:v>
                </c:pt>
                <c:pt idx="25">
                  <c:v>42766</c:v>
                </c:pt>
                <c:pt idx="26">
                  <c:v>42794</c:v>
                </c:pt>
                <c:pt idx="27">
                  <c:v>42825</c:v>
                </c:pt>
                <c:pt idx="28">
                  <c:v>42855</c:v>
                </c:pt>
                <c:pt idx="29">
                  <c:v>42886</c:v>
                </c:pt>
                <c:pt idx="30">
                  <c:v>42916</c:v>
                </c:pt>
                <c:pt idx="31">
                  <c:v>42947</c:v>
                </c:pt>
                <c:pt idx="32">
                  <c:v>42978</c:v>
                </c:pt>
                <c:pt idx="33">
                  <c:v>43008</c:v>
                </c:pt>
                <c:pt idx="34">
                  <c:v>43039</c:v>
                </c:pt>
                <c:pt idx="35">
                  <c:v>43069</c:v>
                </c:pt>
                <c:pt idx="36">
                  <c:v>43100</c:v>
                </c:pt>
                <c:pt idx="37">
                  <c:v>43131</c:v>
                </c:pt>
                <c:pt idx="38">
                  <c:v>43159</c:v>
                </c:pt>
                <c:pt idx="39">
                  <c:v>43190</c:v>
                </c:pt>
                <c:pt idx="40">
                  <c:v>43220</c:v>
                </c:pt>
                <c:pt idx="41">
                  <c:v>43251</c:v>
                </c:pt>
                <c:pt idx="42">
                  <c:v>43281</c:v>
                </c:pt>
                <c:pt idx="43">
                  <c:v>43312</c:v>
                </c:pt>
                <c:pt idx="44">
                  <c:v>43343</c:v>
                </c:pt>
                <c:pt idx="45">
                  <c:v>43373</c:v>
                </c:pt>
                <c:pt idx="46">
                  <c:v>43404</c:v>
                </c:pt>
                <c:pt idx="47">
                  <c:v>43434</c:v>
                </c:pt>
                <c:pt idx="48">
                  <c:v>43465</c:v>
                </c:pt>
                <c:pt idx="49">
                  <c:v>43496</c:v>
                </c:pt>
                <c:pt idx="50">
                  <c:v>43524</c:v>
                </c:pt>
                <c:pt idx="51">
                  <c:v>43555</c:v>
                </c:pt>
                <c:pt idx="52">
                  <c:v>43585</c:v>
                </c:pt>
                <c:pt idx="53">
                  <c:v>43616</c:v>
                </c:pt>
                <c:pt idx="54">
                  <c:v>43646</c:v>
                </c:pt>
                <c:pt idx="55">
                  <c:v>43677</c:v>
                </c:pt>
                <c:pt idx="56">
                  <c:v>43708</c:v>
                </c:pt>
                <c:pt idx="57">
                  <c:v>43738</c:v>
                </c:pt>
                <c:pt idx="58">
                  <c:v>43769</c:v>
                </c:pt>
                <c:pt idx="59">
                  <c:v>43799</c:v>
                </c:pt>
                <c:pt idx="60">
                  <c:v>43830</c:v>
                </c:pt>
                <c:pt idx="61">
                  <c:v>43861</c:v>
                </c:pt>
                <c:pt idx="62">
                  <c:v>43890</c:v>
                </c:pt>
                <c:pt idx="63">
                  <c:v>43921</c:v>
                </c:pt>
                <c:pt idx="64">
                  <c:v>43951</c:v>
                </c:pt>
                <c:pt idx="65">
                  <c:v>43982</c:v>
                </c:pt>
                <c:pt idx="66">
                  <c:v>44012</c:v>
                </c:pt>
                <c:pt idx="67">
                  <c:v>44043</c:v>
                </c:pt>
                <c:pt idx="68">
                  <c:v>44074</c:v>
                </c:pt>
                <c:pt idx="69">
                  <c:v>44104</c:v>
                </c:pt>
                <c:pt idx="70">
                  <c:v>44135</c:v>
                </c:pt>
                <c:pt idx="71">
                  <c:v>44165</c:v>
                </c:pt>
                <c:pt idx="72">
                  <c:v>44196</c:v>
                </c:pt>
                <c:pt idx="73">
                  <c:v>44227</c:v>
                </c:pt>
                <c:pt idx="74">
                  <c:v>44255</c:v>
                </c:pt>
                <c:pt idx="75">
                  <c:v>44286</c:v>
                </c:pt>
                <c:pt idx="76">
                  <c:v>44316</c:v>
                </c:pt>
                <c:pt idx="77">
                  <c:v>44347</c:v>
                </c:pt>
                <c:pt idx="78">
                  <c:v>44377</c:v>
                </c:pt>
                <c:pt idx="79">
                  <c:v>44408</c:v>
                </c:pt>
                <c:pt idx="80">
                  <c:v>44439</c:v>
                </c:pt>
                <c:pt idx="81">
                  <c:v>44469</c:v>
                </c:pt>
                <c:pt idx="82">
                  <c:v>44500</c:v>
                </c:pt>
                <c:pt idx="83">
                  <c:v>44530</c:v>
                </c:pt>
                <c:pt idx="84">
                  <c:v>44561</c:v>
                </c:pt>
                <c:pt idx="85">
                  <c:v>44592</c:v>
                </c:pt>
                <c:pt idx="86">
                  <c:v>44620</c:v>
                </c:pt>
                <c:pt idx="87">
                  <c:v>44651</c:v>
                </c:pt>
                <c:pt idx="88">
                  <c:v>44681</c:v>
                </c:pt>
                <c:pt idx="89">
                  <c:v>44712</c:v>
                </c:pt>
                <c:pt idx="90">
                  <c:v>44742</c:v>
                </c:pt>
                <c:pt idx="91">
                  <c:v>44773</c:v>
                </c:pt>
                <c:pt idx="92">
                  <c:v>44804</c:v>
                </c:pt>
                <c:pt idx="93">
                  <c:v>44834</c:v>
                </c:pt>
                <c:pt idx="94">
                  <c:v>44865</c:v>
                </c:pt>
                <c:pt idx="95">
                  <c:v>44895</c:v>
                </c:pt>
                <c:pt idx="96">
                  <c:v>44926</c:v>
                </c:pt>
                <c:pt idx="97">
                  <c:v>44957</c:v>
                </c:pt>
                <c:pt idx="98">
                  <c:v>44985</c:v>
                </c:pt>
                <c:pt idx="99">
                  <c:v>45016</c:v>
                </c:pt>
                <c:pt idx="100">
                  <c:v>45046</c:v>
                </c:pt>
                <c:pt idx="101">
                  <c:v>45077</c:v>
                </c:pt>
                <c:pt idx="102">
                  <c:v>45107</c:v>
                </c:pt>
                <c:pt idx="103">
                  <c:v>45138</c:v>
                </c:pt>
                <c:pt idx="104">
                  <c:v>45169</c:v>
                </c:pt>
                <c:pt idx="105">
                  <c:v>45199</c:v>
                </c:pt>
                <c:pt idx="106">
                  <c:v>45230</c:v>
                </c:pt>
                <c:pt idx="107">
                  <c:v>45260</c:v>
                </c:pt>
                <c:pt idx="108">
                  <c:v>45291</c:v>
                </c:pt>
                <c:pt idx="109">
                  <c:v>45322</c:v>
                </c:pt>
                <c:pt idx="110">
                  <c:v>45351</c:v>
                </c:pt>
                <c:pt idx="111">
                  <c:v>45382</c:v>
                </c:pt>
                <c:pt idx="112">
                  <c:v>45412</c:v>
                </c:pt>
                <c:pt idx="113">
                  <c:v>45443</c:v>
                </c:pt>
                <c:pt idx="114">
                  <c:v>45473</c:v>
                </c:pt>
                <c:pt idx="115">
                  <c:v>45504</c:v>
                </c:pt>
                <c:pt idx="116">
                  <c:v>45535</c:v>
                </c:pt>
                <c:pt idx="117">
                  <c:v>45565</c:v>
                </c:pt>
                <c:pt idx="118">
                  <c:v>45596</c:v>
                </c:pt>
                <c:pt idx="119">
                  <c:v>45626</c:v>
                </c:pt>
                <c:pt idx="120">
                  <c:v>45657</c:v>
                </c:pt>
              </c:numCache>
            </c:numRef>
          </c:cat>
          <c:val>
            <c:numRef>
              <c:f>'נתונים ד''-13(ב)'!$D$2:$D$122</c:f>
              <c:numCache>
                <c:formatCode>_ * #,##0_ ;_ * \-#,##0_ ;_ * "-"??_ ;_ @_ </c:formatCode>
                <c:ptCount val="121"/>
                <c:pt idx="0">
                  <c:v>-27069.928561092584</c:v>
                </c:pt>
                <c:pt idx="1">
                  <c:v>-25882.948700438425</c:v>
                </c:pt>
                <c:pt idx="2">
                  <c:v>-26954.079444889481</c:v>
                </c:pt>
                <c:pt idx="3">
                  <c:v>-26729.285703282196</c:v>
                </c:pt>
                <c:pt idx="4">
                  <c:v>-26911.924662928614</c:v>
                </c:pt>
                <c:pt idx="5">
                  <c:v>-26351.056618132465</c:v>
                </c:pt>
                <c:pt idx="6">
                  <c:v>-22789.143777562294</c:v>
                </c:pt>
                <c:pt idx="7">
                  <c:v>-18065.439151387989</c:v>
                </c:pt>
                <c:pt idx="8">
                  <c:v>-18879.563144898533</c:v>
                </c:pt>
                <c:pt idx="9">
                  <c:v>-21846.225808352869</c:v>
                </c:pt>
                <c:pt idx="10">
                  <c:v>-24544.790832675415</c:v>
                </c:pt>
                <c:pt idx="11">
                  <c:v>-26847.188119223723</c:v>
                </c:pt>
                <c:pt idx="12">
                  <c:v>-25479.075851907623</c:v>
                </c:pt>
                <c:pt idx="13">
                  <c:v>-23169.993090566746</c:v>
                </c:pt>
                <c:pt idx="14">
                  <c:v>-21835.155973400564</c:v>
                </c:pt>
                <c:pt idx="15">
                  <c:v>-19860.008593049643</c:v>
                </c:pt>
                <c:pt idx="16">
                  <c:v>-19254.301609288581</c:v>
                </c:pt>
                <c:pt idx="17">
                  <c:v>-17007.333318119992</c:v>
                </c:pt>
                <c:pt idx="18">
                  <c:v>-19747.287681597023</c:v>
                </c:pt>
                <c:pt idx="19">
                  <c:v>-22592.552269324897</c:v>
                </c:pt>
                <c:pt idx="20">
                  <c:v>-24863.479956353684</c:v>
                </c:pt>
                <c:pt idx="21">
                  <c:v>-26464.098131413106</c:v>
                </c:pt>
                <c:pt idx="22">
                  <c:v>-26859.675035320666</c:v>
                </c:pt>
                <c:pt idx="23">
                  <c:v>-28004.846146081265</c:v>
                </c:pt>
                <c:pt idx="24">
                  <c:v>-28144.126879891865</c:v>
                </c:pt>
                <c:pt idx="25">
                  <c:v>-26937.271184933197</c:v>
                </c:pt>
                <c:pt idx="26">
                  <c:v>-25969.013515011149</c:v>
                </c:pt>
                <c:pt idx="27">
                  <c:v>-28272.437508979248</c:v>
                </c:pt>
                <c:pt idx="28">
                  <c:v>-28114.335652619338</c:v>
                </c:pt>
                <c:pt idx="29">
                  <c:v>-29139.316698434832</c:v>
                </c:pt>
                <c:pt idx="30">
                  <c:v>-28909.16852521307</c:v>
                </c:pt>
                <c:pt idx="31">
                  <c:v>-29334.525918392697</c:v>
                </c:pt>
                <c:pt idx="32">
                  <c:v>-29809.048986140057</c:v>
                </c:pt>
                <c:pt idx="33">
                  <c:v>-29922.867148737412</c:v>
                </c:pt>
                <c:pt idx="34">
                  <c:v>-29356.80588824951</c:v>
                </c:pt>
                <c:pt idx="35">
                  <c:v>-29765.184721143436</c:v>
                </c:pt>
                <c:pt idx="36">
                  <c:v>-30063.402414114702</c:v>
                </c:pt>
                <c:pt idx="37">
                  <c:v>-33322.81989513804</c:v>
                </c:pt>
                <c:pt idx="38">
                  <c:v>-35103.908228775763</c:v>
                </c:pt>
                <c:pt idx="39">
                  <c:v>-35347.121686521437</c:v>
                </c:pt>
                <c:pt idx="40">
                  <c:v>-35475.796940403103</c:v>
                </c:pt>
                <c:pt idx="41">
                  <c:v>-35986.293606341998</c:v>
                </c:pt>
                <c:pt idx="42">
                  <c:v>-36478.624967627729</c:v>
                </c:pt>
                <c:pt idx="43">
                  <c:v>-34441.042179061558</c:v>
                </c:pt>
                <c:pt idx="44">
                  <c:v>-34806.83745251951</c:v>
                </c:pt>
                <c:pt idx="45">
                  <c:v>-34403.653884770589</c:v>
                </c:pt>
                <c:pt idx="46">
                  <c:v>-34397.895862292644</c:v>
                </c:pt>
                <c:pt idx="47">
                  <c:v>-33690.108460545969</c:v>
                </c:pt>
                <c:pt idx="48">
                  <c:v>-37882.732678338529</c:v>
                </c:pt>
                <c:pt idx="49">
                  <c:v>-36445.830339963322</c:v>
                </c:pt>
                <c:pt idx="50">
                  <c:v>-36261.080621044435</c:v>
                </c:pt>
                <c:pt idx="51">
                  <c:v>-37641.787537901437</c:v>
                </c:pt>
                <c:pt idx="52">
                  <c:v>-37209.35994709342</c:v>
                </c:pt>
                <c:pt idx="53">
                  <c:v>-37020.960185563061</c:v>
                </c:pt>
                <c:pt idx="54">
                  <c:v>-37390.37177198616</c:v>
                </c:pt>
                <c:pt idx="55">
                  <c:v>-38230.172224850277</c:v>
                </c:pt>
                <c:pt idx="56">
                  <c:v>-39363.634792893106</c:v>
                </c:pt>
                <c:pt idx="57">
                  <c:v>-39965.533083636219</c:v>
                </c:pt>
                <c:pt idx="58">
                  <c:v>-40839.23367868986</c:v>
                </c:pt>
                <c:pt idx="59">
                  <c:v>-41267.264669120181</c:v>
                </c:pt>
                <c:pt idx="60">
                  <c:v>-43771.199398790777</c:v>
                </c:pt>
                <c:pt idx="61">
                  <c:v>-43651.752507645804</c:v>
                </c:pt>
                <c:pt idx="62">
                  <c:v>-44058.663826054348</c:v>
                </c:pt>
                <c:pt idx="63">
                  <c:v>-46295.173572332242</c:v>
                </c:pt>
                <c:pt idx="64">
                  <c:v>-48939.600706999307</c:v>
                </c:pt>
                <c:pt idx="65">
                  <c:v>-49122.106692823363</c:v>
                </c:pt>
                <c:pt idx="66">
                  <c:v>-50142.103640344299</c:v>
                </c:pt>
                <c:pt idx="67">
                  <c:v>-53115.902332222016</c:v>
                </c:pt>
                <c:pt idx="68">
                  <c:v>-54518.08820974722</c:v>
                </c:pt>
                <c:pt idx="69">
                  <c:v>-55489.752059368126</c:v>
                </c:pt>
                <c:pt idx="70">
                  <c:v>-56495.682597632243</c:v>
                </c:pt>
                <c:pt idx="71">
                  <c:v>-56048.937985018107</c:v>
                </c:pt>
                <c:pt idx="72">
                  <c:v>-59093.964473941873</c:v>
                </c:pt>
                <c:pt idx="73">
                  <c:v>-66379.936378668877</c:v>
                </c:pt>
                <c:pt idx="74">
                  <c:v>-70460.263408883926</c:v>
                </c:pt>
                <c:pt idx="75">
                  <c:v>-72158.385314293526</c:v>
                </c:pt>
                <c:pt idx="76">
                  <c:v>-75823.363742458081</c:v>
                </c:pt>
                <c:pt idx="77">
                  <c:v>-77124.520397015978</c:v>
                </c:pt>
                <c:pt idx="78">
                  <c:v>-79563.682480589938</c:v>
                </c:pt>
                <c:pt idx="79">
                  <c:v>-79666.508750756679</c:v>
                </c:pt>
                <c:pt idx="80">
                  <c:v>-80604.495873441396</c:v>
                </c:pt>
                <c:pt idx="81">
                  <c:v>-80393.487427461514</c:v>
                </c:pt>
                <c:pt idx="82">
                  <c:v>-82745.621669813117</c:v>
                </c:pt>
                <c:pt idx="83">
                  <c:v>-85087.840153237354</c:v>
                </c:pt>
                <c:pt idx="84">
                  <c:v>-85071.289150095836</c:v>
                </c:pt>
                <c:pt idx="85">
                  <c:v>-82919.401200477805</c:v>
                </c:pt>
                <c:pt idx="86">
                  <c:v>-77868.251903118478</c:v>
                </c:pt>
                <c:pt idx="87">
                  <c:v>-78576.768868156068</c:v>
                </c:pt>
                <c:pt idx="88">
                  <c:v>-76809.59837279639</c:v>
                </c:pt>
                <c:pt idx="89">
                  <c:v>-76921.111553917319</c:v>
                </c:pt>
                <c:pt idx="90">
                  <c:v>-75842.608883445224</c:v>
                </c:pt>
                <c:pt idx="91">
                  <c:v>-72670.67256959618</c:v>
                </c:pt>
                <c:pt idx="92">
                  <c:v>-70677.150376852805</c:v>
                </c:pt>
                <c:pt idx="93">
                  <c:v>-72994.068375322677</c:v>
                </c:pt>
                <c:pt idx="94">
                  <c:v>-72156.295729153804</c:v>
                </c:pt>
                <c:pt idx="95">
                  <c:v>-67973.167523657088</c:v>
                </c:pt>
                <c:pt idx="96">
                  <c:v>-67887.940721667692</c:v>
                </c:pt>
                <c:pt idx="97">
                  <c:v>-65541.515352108559</c:v>
                </c:pt>
                <c:pt idx="98">
                  <c:v>-65417.122694542988</c:v>
                </c:pt>
                <c:pt idx="99">
                  <c:v>-63991.962577897233</c:v>
                </c:pt>
                <c:pt idx="100">
                  <c:v>-63468.761011133291</c:v>
                </c:pt>
                <c:pt idx="101">
                  <c:v>-63033.90523818427</c:v>
                </c:pt>
                <c:pt idx="102">
                  <c:v>-63011.199948072688</c:v>
                </c:pt>
                <c:pt idx="103">
                  <c:v>-62574.355633032857</c:v>
                </c:pt>
                <c:pt idx="104">
                  <c:v>-61552.070541125737</c:v>
                </c:pt>
                <c:pt idx="105">
                  <c:v>-61677.030299100639</c:v>
                </c:pt>
                <c:pt idx="106">
                  <c:v>-62936.004840767862</c:v>
                </c:pt>
                <c:pt idx="107">
                  <c:v>-55368.272681169816</c:v>
                </c:pt>
                <c:pt idx="108">
                  <c:v>-52032.06198361612</c:v>
                </c:pt>
                <c:pt idx="109" formatCode="General">
                  <c:v>-56837.491942559507</c:v>
                </c:pt>
                <c:pt idx="110" formatCode="General">
                  <c:v>-55730.513293264936</c:v>
                </c:pt>
                <c:pt idx="111" formatCode="General">
                  <c:v>-54631.128211992123</c:v>
                </c:pt>
                <c:pt idx="112" formatCode="General">
                  <c:v>-58336.987585067051</c:v>
                </c:pt>
                <c:pt idx="113" formatCode="General">
                  <c:v>-53766.715297140152</c:v>
                </c:pt>
                <c:pt idx="114">
                  <c:v>-56420.878153278878</c:v>
                </c:pt>
                <c:pt idx="115">
                  <c:v>-59969.509085078535</c:v>
                </c:pt>
                <c:pt idx="116">
                  <c:v>-56510.855919938331</c:v>
                </c:pt>
                <c:pt idx="117">
                  <c:v>-53639.257081773256</c:v>
                </c:pt>
                <c:pt idx="118">
                  <c:v>-55559.850069640888</c:v>
                </c:pt>
                <c:pt idx="119">
                  <c:v>-58158.7452629088</c:v>
                </c:pt>
                <c:pt idx="120">
                  <c:v>-60382.498772865903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81-4889-B921-5EAE676B2A1B}"/>
            </c:ext>
          </c:extLst>
        </c:ser>
        <c:ser>
          <c:idx val="1"/>
          <c:order val="3"/>
          <c:tx>
            <c:strRef>
              <c:f>'נתונים ד''-13(ב)'!$E$1</c:f>
              <c:strCache>
                <c:ptCount val="1"/>
                <c:pt idx="0">
                  <c:v>מגזר עסקי</c:v>
                </c:pt>
              </c:strCache>
            </c:strRef>
          </c:tx>
          <c:spPr>
            <a:solidFill>
              <a:srgbClr val="2E2A74"/>
            </a:solidFill>
          </c:spPr>
          <c:invertIfNegative val="0"/>
          <c:cat>
            <c:numRef>
              <c:f>'נתונים ד''-13(ב)'!$A$2:$A$122</c:f>
              <c:numCache>
                <c:formatCode>mm/yyyy</c:formatCode>
                <c:ptCount val="121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  <c:pt idx="13">
                  <c:v>42400</c:v>
                </c:pt>
                <c:pt idx="14">
                  <c:v>42429</c:v>
                </c:pt>
                <c:pt idx="15">
                  <c:v>42460</c:v>
                </c:pt>
                <c:pt idx="16">
                  <c:v>42490</c:v>
                </c:pt>
                <c:pt idx="17">
                  <c:v>42521</c:v>
                </c:pt>
                <c:pt idx="18">
                  <c:v>42551</c:v>
                </c:pt>
                <c:pt idx="19">
                  <c:v>42582</c:v>
                </c:pt>
                <c:pt idx="20">
                  <c:v>42613</c:v>
                </c:pt>
                <c:pt idx="21">
                  <c:v>42643</c:v>
                </c:pt>
                <c:pt idx="22">
                  <c:v>42674</c:v>
                </c:pt>
                <c:pt idx="23">
                  <c:v>42704</c:v>
                </c:pt>
                <c:pt idx="24">
                  <c:v>42735</c:v>
                </c:pt>
                <c:pt idx="25">
                  <c:v>42766</c:v>
                </c:pt>
                <c:pt idx="26">
                  <c:v>42794</c:v>
                </c:pt>
                <c:pt idx="27">
                  <c:v>42825</c:v>
                </c:pt>
                <c:pt idx="28">
                  <c:v>42855</c:v>
                </c:pt>
                <c:pt idx="29">
                  <c:v>42886</c:v>
                </c:pt>
                <c:pt idx="30">
                  <c:v>42916</c:v>
                </c:pt>
                <c:pt idx="31">
                  <c:v>42947</c:v>
                </c:pt>
                <c:pt idx="32">
                  <c:v>42978</c:v>
                </c:pt>
                <c:pt idx="33">
                  <c:v>43008</c:v>
                </c:pt>
                <c:pt idx="34">
                  <c:v>43039</c:v>
                </c:pt>
                <c:pt idx="35">
                  <c:v>43069</c:v>
                </c:pt>
                <c:pt idx="36">
                  <c:v>43100</c:v>
                </c:pt>
                <c:pt idx="37">
                  <c:v>43131</c:v>
                </c:pt>
                <c:pt idx="38">
                  <c:v>43159</c:v>
                </c:pt>
                <c:pt idx="39">
                  <c:v>43190</c:v>
                </c:pt>
                <c:pt idx="40">
                  <c:v>43220</c:v>
                </c:pt>
                <c:pt idx="41">
                  <c:v>43251</c:v>
                </c:pt>
                <c:pt idx="42">
                  <c:v>43281</c:v>
                </c:pt>
                <c:pt idx="43">
                  <c:v>43312</c:v>
                </c:pt>
                <c:pt idx="44">
                  <c:v>43343</c:v>
                </c:pt>
                <c:pt idx="45">
                  <c:v>43373</c:v>
                </c:pt>
                <c:pt idx="46">
                  <c:v>43404</c:v>
                </c:pt>
                <c:pt idx="47">
                  <c:v>43434</c:v>
                </c:pt>
                <c:pt idx="48">
                  <c:v>43465</c:v>
                </c:pt>
                <c:pt idx="49">
                  <c:v>43496</c:v>
                </c:pt>
                <c:pt idx="50">
                  <c:v>43524</c:v>
                </c:pt>
                <c:pt idx="51">
                  <c:v>43555</c:v>
                </c:pt>
                <c:pt idx="52">
                  <c:v>43585</c:v>
                </c:pt>
                <c:pt idx="53">
                  <c:v>43616</c:v>
                </c:pt>
                <c:pt idx="54">
                  <c:v>43646</c:v>
                </c:pt>
                <c:pt idx="55">
                  <c:v>43677</c:v>
                </c:pt>
                <c:pt idx="56">
                  <c:v>43708</c:v>
                </c:pt>
                <c:pt idx="57">
                  <c:v>43738</c:v>
                </c:pt>
                <c:pt idx="58">
                  <c:v>43769</c:v>
                </c:pt>
                <c:pt idx="59">
                  <c:v>43799</c:v>
                </c:pt>
                <c:pt idx="60">
                  <c:v>43830</c:v>
                </c:pt>
                <c:pt idx="61">
                  <c:v>43861</c:v>
                </c:pt>
                <c:pt idx="62">
                  <c:v>43890</c:v>
                </c:pt>
                <c:pt idx="63">
                  <c:v>43921</c:v>
                </c:pt>
                <c:pt idx="64">
                  <c:v>43951</c:v>
                </c:pt>
                <c:pt idx="65">
                  <c:v>43982</c:v>
                </c:pt>
                <c:pt idx="66">
                  <c:v>44012</c:v>
                </c:pt>
                <c:pt idx="67">
                  <c:v>44043</c:v>
                </c:pt>
                <c:pt idx="68">
                  <c:v>44074</c:v>
                </c:pt>
                <c:pt idx="69">
                  <c:v>44104</c:v>
                </c:pt>
                <c:pt idx="70">
                  <c:v>44135</c:v>
                </c:pt>
                <c:pt idx="71">
                  <c:v>44165</c:v>
                </c:pt>
                <c:pt idx="72">
                  <c:v>44196</c:v>
                </c:pt>
                <c:pt idx="73">
                  <c:v>44227</c:v>
                </c:pt>
                <c:pt idx="74">
                  <c:v>44255</c:v>
                </c:pt>
                <c:pt idx="75">
                  <c:v>44286</c:v>
                </c:pt>
                <c:pt idx="76">
                  <c:v>44316</c:v>
                </c:pt>
                <c:pt idx="77">
                  <c:v>44347</c:v>
                </c:pt>
                <c:pt idx="78">
                  <c:v>44377</c:v>
                </c:pt>
                <c:pt idx="79">
                  <c:v>44408</c:v>
                </c:pt>
                <c:pt idx="80">
                  <c:v>44439</c:v>
                </c:pt>
                <c:pt idx="81">
                  <c:v>44469</c:v>
                </c:pt>
                <c:pt idx="82">
                  <c:v>44500</c:v>
                </c:pt>
                <c:pt idx="83">
                  <c:v>44530</c:v>
                </c:pt>
                <c:pt idx="84">
                  <c:v>44561</c:v>
                </c:pt>
                <c:pt idx="85">
                  <c:v>44592</c:v>
                </c:pt>
                <c:pt idx="86">
                  <c:v>44620</c:v>
                </c:pt>
                <c:pt idx="87">
                  <c:v>44651</c:v>
                </c:pt>
                <c:pt idx="88">
                  <c:v>44681</c:v>
                </c:pt>
                <c:pt idx="89">
                  <c:v>44712</c:v>
                </c:pt>
                <c:pt idx="90">
                  <c:v>44742</c:v>
                </c:pt>
                <c:pt idx="91">
                  <c:v>44773</c:v>
                </c:pt>
                <c:pt idx="92">
                  <c:v>44804</c:v>
                </c:pt>
                <c:pt idx="93">
                  <c:v>44834</c:v>
                </c:pt>
                <c:pt idx="94">
                  <c:v>44865</c:v>
                </c:pt>
                <c:pt idx="95">
                  <c:v>44895</c:v>
                </c:pt>
                <c:pt idx="96">
                  <c:v>44926</c:v>
                </c:pt>
                <c:pt idx="97">
                  <c:v>44957</c:v>
                </c:pt>
                <c:pt idx="98">
                  <c:v>44985</c:v>
                </c:pt>
                <c:pt idx="99">
                  <c:v>45016</c:v>
                </c:pt>
                <c:pt idx="100">
                  <c:v>45046</c:v>
                </c:pt>
                <c:pt idx="101">
                  <c:v>45077</c:v>
                </c:pt>
                <c:pt idx="102">
                  <c:v>45107</c:v>
                </c:pt>
                <c:pt idx="103">
                  <c:v>45138</c:v>
                </c:pt>
                <c:pt idx="104">
                  <c:v>45169</c:v>
                </c:pt>
                <c:pt idx="105">
                  <c:v>45199</c:v>
                </c:pt>
                <c:pt idx="106">
                  <c:v>45230</c:v>
                </c:pt>
                <c:pt idx="107">
                  <c:v>45260</c:v>
                </c:pt>
                <c:pt idx="108">
                  <c:v>45291</c:v>
                </c:pt>
                <c:pt idx="109">
                  <c:v>45322</c:v>
                </c:pt>
                <c:pt idx="110">
                  <c:v>45351</c:v>
                </c:pt>
                <c:pt idx="111">
                  <c:v>45382</c:v>
                </c:pt>
                <c:pt idx="112">
                  <c:v>45412</c:v>
                </c:pt>
                <c:pt idx="113">
                  <c:v>45443</c:v>
                </c:pt>
                <c:pt idx="114">
                  <c:v>45473</c:v>
                </c:pt>
                <c:pt idx="115">
                  <c:v>45504</c:v>
                </c:pt>
                <c:pt idx="116">
                  <c:v>45535</c:v>
                </c:pt>
                <c:pt idx="117">
                  <c:v>45565</c:v>
                </c:pt>
                <c:pt idx="118">
                  <c:v>45596</c:v>
                </c:pt>
                <c:pt idx="119">
                  <c:v>45626</c:v>
                </c:pt>
                <c:pt idx="120">
                  <c:v>45657</c:v>
                </c:pt>
              </c:numCache>
            </c:numRef>
          </c:cat>
          <c:val>
            <c:numRef>
              <c:f>'נתונים ד''-13(ב)'!$E$2:$E$122</c:f>
              <c:numCache>
                <c:formatCode>General</c:formatCode>
                <c:ptCount val="121"/>
                <c:pt idx="0">
                  <c:v>-8184.9478507465947</c:v>
                </c:pt>
                <c:pt idx="1">
                  <c:v>-8795.7749034550616</c:v>
                </c:pt>
                <c:pt idx="2">
                  <c:v>-8871.0083702108113</c:v>
                </c:pt>
                <c:pt idx="3">
                  <c:v>-8464.5247874405122</c:v>
                </c:pt>
                <c:pt idx="4">
                  <c:v>-8091.2404224210641</c:v>
                </c:pt>
                <c:pt idx="5">
                  <c:v>-7823.0898470485599</c:v>
                </c:pt>
                <c:pt idx="6">
                  <c:v>-6421.850134771802</c:v>
                </c:pt>
                <c:pt idx="7">
                  <c:v>-6792.6371990876014</c:v>
                </c:pt>
                <c:pt idx="8">
                  <c:v>-9180.2051731346419</c:v>
                </c:pt>
                <c:pt idx="9">
                  <c:v>-9354.539492887252</c:v>
                </c:pt>
                <c:pt idx="10">
                  <c:v>-8535.7541975455042</c:v>
                </c:pt>
                <c:pt idx="11">
                  <c:v>-9048.3296114223504</c:v>
                </c:pt>
                <c:pt idx="12">
                  <c:v>-8180.3818232277854</c:v>
                </c:pt>
                <c:pt idx="13">
                  <c:v>-8493.461125479449</c:v>
                </c:pt>
                <c:pt idx="14">
                  <c:v>-7299.6211231304842</c:v>
                </c:pt>
                <c:pt idx="15">
                  <c:v>-6281.4503044348712</c:v>
                </c:pt>
                <c:pt idx="16">
                  <c:v>-6357.3372087701118</c:v>
                </c:pt>
                <c:pt idx="17">
                  <c:v>1632.9247125947695</c:v>
                </c:pt>
                <c:pt idx="18">
                  <c:v>-9924.9016587893129</c:v>
                </c:pt>
                <c:pt idx="19">
                  <c:v>-8234.937990114051</c:v>
                </c:pt>
                <c:pt idx="20">
                  <c:v>-4337.1355178472459</c:v>
                </c:pt>
                <c:pt idx="21">
                  <c:v>-4255.9159611278865</c:v>
                </c:pt>
                <c:pt idx="22">
                  <c:v>-6046.8549821338393</c:v>
                </c:pt>
                <c:pt idx="23">
                  <c:v>-6800.0324939521888</c:v>
                </c:pt>
                <c:pt idx="24">
                  <c:v>-6534.8611871377916</c:v>
                </c:pt>
                <c:pt idx="25">
                  <c:v>-6219.3997806487732</c:v>
                </c:pt>
                <c:pt idx="26">
                  <c:v>-5429.5776115780782</c:v>
                </c:pt>
                <c:pt idx="27">
                  <c:v>-4944.2999919658796</c:v>
                </c:pt>
                <c:pt idx="28">
                  <c:v>-5311.989232586061</c:v>
                </c:pt>
                <c:pt idx="29">
                  <c:v>-5238.6496431447176</c:v>
                </c:pt>
                <c:pt idx="30">
                  <c:v>-4077.8591975022291</c:v>
                </c:pt>
                <c:pt idx="31">
                  <c:v>-5301.8594574282315</c:v>
                </c:pt>
                <c:pt idx="32">
                  <c:v>-5874.1184106170376</c:v>
                </c:pt>
                <c:pt idx="33">
                  <c:v>-4770.9619176361712</c:v>
                </c:pt>
                <c:pt idx="34">
                  <c:v>-4165.187322587446</c:v>
                </c:pt>
                <c:pt idx="35">
                  <c:v>-4345.6956482984906</c:v>
                </c:pt>
                <c:pt idx="36">
                  <c:v>-4428.7977899510679</c:v>
                </c:pt>
                <c:pt idx="37">
                  <c:v>-4368.0126542512116</c:v>
                </c:pt>
                <c:pt idx="38">
                  <c:v>-4934.7379859912317</c:v>
                </c:pt>
                <c:pt idx="39">
                  <c:v>-4109.5426066670543</c:v>
                </c:pt>
                <c:pt idx="40">
                  <c:v>-5497.9109944345873</c:v>
                </c:pt>
                <c:pt idx="41">
                  <c:v>-5006.0627417843461</c:v>
                </c:pt>
                <c:pt idx="42">
                  <c:v>-5665.1835516222309</c:v>
                </c:pt>
                <c:pt idx="43">
                  <c:v>-5713.5156162124631</c:v>
                </c:pt>
                <c:pt idx="44">
                  <c:v>-5103.9688732377244</c:v>
                </c:pt>
                <c:pt idx="45">
                  <c:v>-4665.0493658421501</c:v>
                </c:pt>
                <c:pt idx="46">
                  <c:v>-6610.3803536425967</c:v>
                </c:pt>
                <c:pt idx="47">
                  <c:v>-6640.2498153421411</c:v>
                </c:pt>
                <c:pt idx="48">
                  <c:v>-8529.4047282693755</c:v>
                </c:pt>
                <c:pt idx="49">
                  <c:v>-4759.6644118332952</c:v>
                </c:pt>
                <c:pt idx="50">
                  <c:v>-3664.2911346302972</c:v>
                </c:pt>
                <c:pt idx="51">
                  <c:v>-2521.5898480470491</c:v>
                </c:pt>
                <c:pt idx="52">
                  <c:v>-1903.0732109625826</c:v>
                </c:pt>
                <c:pt idx="53">
                  <c:v>-2119.6805316869786</c:v>
                </c:pt>
                <c:pt idx="54">
                  <c:v>-1254.4051413193372</c:v>
                </c:pt>
                <c:pt idx="55">
                  <c:v>-626.85867390583667</c:v>
                </c:pt>
                <c:pt idx="56">
                  <c:v>-772.59836235654802</c:v>
                </c:pt>
                <c:pt idx="57">
                  <c:v>-396.13916227662145</c:v>
                </c:pt>
                <c:pt idx="58">
                  <c:v>-561.51979502988695</c:v>
                </c:pt>
                <c:pt idx="59">
                  <c:v>-711.66125659631928</c:v>
                </c:pt>
                <c:pt idx="60">
                  <c:v>-838.92086967610544</c:v>
                </c:pt>
                <c:pt idx="61">
                  <c:v>-849.99743375316871</c:v>
                </c:pt>
                <c:pt idx="62">
                  <c:v>-731.92106582976658</c:v>
                </c:pt>
                <c:pt idx="63">
                  <c:v>-3421.8603382619849</c:v>
                </c:pt>
                <c:pt idx="64">
                  <c:v>-2185.6612709564647</c:v>
                </c:pt>
                <c:pt idx="65">
                  <c:v>-1848.9429263284828</c:v>
                </c:pt>
                <c:pt idx="66">
                  <c:v>-604.25526912540533</c:v>
                </c:pt>
                <c:pt idx="67">
                  <c:v>368.21245078800445</c:v>
                </c:pt>
                <c:pt idx="68">
                  <c:v>925.1440811155453</c:v>
                </c:pt>
                <c:pt idx="69">
                  <c:v>32.562327716830396</c:v>
                </c:pt>
                <c:pt idx="70">
                  <c:v>348.86339216223456</c:v>
                </c:pt>
                <c:pt idx="71">
                  <c:v>609.10363994320505</c:v>
                </c:pt>
                <c:pt idx="72">
                  <c:v>1540.6904203147164</c:v>
                </c:pt>
                <c:pt idx="73">
                  <c:v>250.5887258581067</c:v>
                </c:pt>
                <c:pt idx="74">
                  <c:v>10.060128215362539</c:v>
                </c:pt>
                <c:pt idx="75">
                  <c:v>-1612.7813142369396</c:v>
                </c:pt>
                <c:pt idx="76">
                  <c:v>-652.68933928348201</c:v>
                </c:pt>
                <c:pt idx="77">
                  <c:v>-1344.9879447550613</c:v>
                </c:pt>
                <c:pt idx="78">
                  <c:v>-657.85812118565389</c:v>
                </c:pt>
                <c:pt idx="79">
                  <c:v>-243.06278790721615</c:v>
                </c:pt>
                <c:pt idx="80">
                  <c:v>-525.50793840457823</c:v>
                </c:pt>
                <c:pt idx="81">
                  <c:v>-675.32594548617192</c:v>
                </c:pt>
                <c:pt idx="82">
                  <c:v>-645.19969043714798</c:v>
                </c:pt>
                <c:pt idx="83">
                  <c:v>-1633.7283270461774</c:v>
                </c:pt>
                <c:pt idx="84">
                  <c:v>-1965.9032751600248</c:v>
                </c:pt>
                <c:pt idx="85">
                  <c:v>-3860.2961456498128</c:v>
                </c:pt>
                <c:pt idx="86">
                  <c:v>-5557.3591630139235</c:v>
                </c:pt>
                <c:pt idx="87">
                  <c:v>-6103.0321475700675</c:v>
                </c:pt>
                <c:pt idx="88">
                  <c:v>-6980.792730128891</c:v>
                </c:pt>
                <c:pt idx="89">
                  <c:v>-7764.5478784926227</c:v>
                </c:pt>
                <c:pt idx="90">
                  <c:v>-9240.0346396746409</c:v>
                </c:pt>
                <c:pt idx="91">
                  <c:v>-8830.4717060900384</c:v>
                </c:pt>
                <c:pt idx="92">
                  <c:v>-7220.7851441630237</c:v>
                </c:pt>
                <c:pt idx="93">
                  <c:v>-10403.819789465462</c:v>
                </c:pt>
                <c:pt idx="94">
                  <c:v>-9636.6007800704047</c:v>
                </c:pt>
                <c:pt idx="95">
                  <c:v>-8560.2768972383292</c:v>
                </c:pt>
                <c:pt idx="96">
                  <c:v>-9194.2709502608395</c:v>
                </c:pt>
                <c:pt idx="97">
                  <c:v>-6698.4813935182428</c:v>
                </c:pt>
                <c:pt idx="98">
                  <c:v>-8681.1493945736238</c:v>
                </c:pt>
                <c:pt idx="99">
                  <c:v>-8170.3610092560903</c:v>
                </c:pt>
                <c:pt idx="100">
                  <c:v>-8405.6018557967345</c:v>
                </c:pt>
                <c:pt idx="101">
                  <c:v>-9729.2815833654513</c:v>
                </c:pt>
                <c:pt idx="102">
                  <c:v>-9023.3593702845283</c:v>
                </c:pt>
                <c:pt idx="103">
                  <c:v>-9308.401082156648</c:v>
                </c:pt>
                <c:pt idx="104">
                  <c:v>-10458.943974664598</c:v>
                </c:pt>
                <c:pt idx="105">
                  <c:v>-10873.651831612298</c:v>
                </c:pt>
                <c:pt idx="106">
                  <c:v>-11308.772709397788</c:v>
                </c:pt>
                <c:pt idx="107">
                  <c:v>-8280.8534214549509</c:v>
                </c:pt>
                <c:pt idx="108">
                  <c:v>-6684.5544625491802</c:v>
                </c:pt>
                <c:pt idx="109">
                  <c:v>-7965.5266176594632</c:v>
                </c:pt>
                <c:pt idx="110">
                  <c:v>-6377.191661285955</c:v>
                </c:pt>
                <c:pt idx="111">
                  <c:v>-7043.6666649620902</c:v>
                </c:pt>
                <c:pt idx="112">
                  <c:v>-8980.0434927559218</c:v>
                </c:pt>
                <c:pt idx="113">
                  <c:v>-8506.5782537187697</c:v>
                </c:pt>
                <c:pt idx="114">
                  <c:v>-9537.0047801249821</c:v>
                </c:pt>
                <c:pt idx="115">
                  <c:v>-9343.1648747931667</c:v>
                </c:pt>
                <c:pt idx="116">
                  <c:v>-10263.378338661798</c:v>
                </c:pt>
                <c:pt idx="117">
                  <c:v>-11531.285115704641</c:v>
                </c:pt>
                <c:pt idx="118">
                  <c:v>-12405.254708886039</c:v>
                </c:pt>
                <c:pt idx="119">
                  <c:v>-8586.8233801259084</c:v>
                </c:pt>
                <c:pt idx="120">
                  <c:v>-8405.3972634246675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81-4889-B921-5EAE676B2A1B}"/>
            </c:ext>
          </c:extLst>
        </c:ser>
        <c:ser>
          <c:idx val="4"/>
          <c:order val="4"/>
          <c:tx>
            <c:strRef>
              <c:f>'נתונים ד''-13(ב)'!$F$1</c:f>
              <c:strCache>
                <c:ptCount val="1"/>
                <c:pt idx="0">
                  <c:v>המגזר הפיננסי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cat>
            <c:numRef>
              <c:f>'נתונים ד''-13(ב)'!$A$2:$A$122</c:f>
              <c:numCache>
                <c:formatCode>mm/yyyy</c:formatCode>
                <c:ptCount val="121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  <c:pt idx="13">
                  <c:v>42400</c:v>
                </c:pt>
                <c:pt idx="14">
                  <c:v>42429</c:v>
                </c:pt>
                <c:pt idx="15">
                  <c:v>42460</c:v>
                </c:pt>
                <c:pt idx="16">
                  <c:v>42490</c:v>
                </c:pt>
                <c:pt idx="17">
                  <c:v>42521</c:v>
                </c:pt>
                <c:pt idx="18">
                  <c:v>42551</c:v>
                </c:pt>
                <c:pt idx="19">
                  <c:v>42582</c:v>
                </c:pt>
                <c:pt idx="20">
                  <c:v>42613</c:v>
                </c:pt>
                <c:pt idx="21">
                  <c:v>42643</c:v>
                </c:pt>
                <c:pt idx="22">
                  <c:v>42674</c:v>
                </c:pt>
                <c:pt idx="23">
                  <c:v>42704</c:v>
                </c:pt>
                <c:pt idx="24">
                  <c:v>42735</c:v>
                </c:pt>
                <c:pt idx="25">
                  <c:v>42766</c:v>
                </c:pt>
                <c:pt idx="26">
                  <c:v>42794</c:v>
                </c:pt>
                <c:pt idx="27">
                  <c:v>42825</c:v>
                </c:pt>
                <c:pt idx="28">
                  <c:v>42855</c:v>
                </c:pt>
                <c:pt idx="29">
                  <c:v>42886</c:v>
                </c:pt>
                <c:pt idx="30">
                  <c:v>42916</c:v>
                </c:pt>
                <c:pt idx="31">
                  <c:v>42947</c:v>
                </c:pt>
                <c:pt idx="32">
                  <c:v>42978</c:v>
                </c:pt>
                <c:pt idx="33">
                  <c:v>43008</c:v>
                </c:pt>
                <c:pt idx="34">
                  <c:v>43039</c:v>
                </c:pt>
                <c:pt idx="35">
                  <c:v>43069</c:v>
                </c:pt>
                <c:pt idx="36">
                  <c:v>43100</c:v>
                </c:pt>
                <c:pt idx="37">
                  <c:v>43131</c:v>
                </c:pt>
                <c:pt idx="38">
                  <c:v>43159</c:v>
                </c:pt>
                <c:pt idx="39">
                  <c:v>43190</c:v>
                </c:pt>
                <c:pt idx="40">
                  <c:v>43220</c:v>
                </c:pt>
                <c:pt idx="41">
                  <c:v>43251</c:v>
                </c:pt>
                <c:pt idx="42">
                  <c:v>43281</c:v>
                </c:pt>
                <c:pt idx="43">
                  <c:v>43312</c:v>
                </c:pt>
                <c:pt idx="44">
                  <c:v>43343</c:v>
                </c:pt>
                <c:pt idx="45">
                  <c:v>43373</c:v>
                </c:pt>
                <c:pt idx="46">
                  <c:v>43404</c:v>
                </c:pt>
                <c:pt idx="47">
                  <c:v>43434</c:v>
                </c:pt>
                <c:pt idx="48">
                  <c:v>43465</c:v>
                </c:pt>
                <c:pt idx="49">
                  <c:v>43496</c:v>
                </c:pt>
                <c:pt idx="50">
                  <c:v>43524</c:v>
                </c:pt>
                <c:pt idx="51">
                  <c:v>43555</c:v>
                </c:pt>
                <c:pt idx="52">
                  <c:v>43585</c:v>
                </c:pt>
                <c:pt idx="53">
                  <c:v>43616</c:v>
                </c:pt>
                <c:pt idx="54">
                  <c:v>43646</c:v>
                </c:pt>
                <c:pt idx="55">
                  <c:v>43677</c:v>
                </c:pt>
                <c:pt idx="56">
                  <c:v>43708</c:v>
                </c:pt>
                <c:pt idx="57">
                  <c:v>43738</c:v>
                </c:pt>
                <c:pt idx="58">
                  <c:v>43769</c:v>
                </c:pt>
                <c:pt idx="59">
                  <c:v>43799</c:v>
                </c:pt>
                <c:pt idx="60">
                  <c:v>43830</c:v>
                </c:pt>
                <c:pt idx="61">
                  <c:v>43861</c:v>
                </c:pt>
                <c:pt idx="62">
                  <c:v>43890</c:v>
                </c:pt>
                <c:pt idx="63">
                  <c:v>43921</c:v>
                </c:pt>
                <c:pt idx="64">
                  <c:v>43951</c:v>
                </c:pt>
                <c:pt idx="65">
                  <c:v>43982</c:v>
                </c:pt>
                <c:pt idx="66">
                  <c:v>44012</c:v>
                </c:pt>
                <c:pt idx="67">
                  <c:v>44043</c:v>
                </c:pt>
                <c:pt idx="68">
                  <c:v>44074</c:v>
                </c:pt>
                <c:pt idx="69">
                  <c:v>44104</c:v>
                </c:pt>
                <c:pt idx="70">
                  <c:v>44135</c:v>
                </c:pt>
                <c:pt idx="71">
                  <c:v>44165</c:v>
                </c:pt>
                <c:pt idx="72">
                  <c:v>44196</c:v>
                </c:pt>
                <c:pt idx="73">
                  <c:v>44227</c:v>
                </c:pt>
                <c:pt idx="74">
                  <c:v>44255</c:v>
                </c:pt>
                <c:pt idx="75">
                  <c:v>44286</c:v>
                </c:pt>
                <c:pt idx="76">
                  <c:v>44316</c:v>
                </c:pt>
                <c:pt idx="77">
                  <c:v>44347</c:v>
                </c:pt>
                <c:pt idx="78">
                  <c:v>44377</c:v>
                </c:pt>
                <c:pt idx="79">
                  <c:v>44408</c:v>
                </c:pt>
                <c:pt idx="80">
                  <c:v>44439</c:v>
                </c:pt>
                <c:pt idx="81">
                  <c:v>44469</c:v>
                </c:pt>
                <c:pt idx="82">
                  <c:v>44500</c:v>
                </c:pt>
                <c:pt idx="83">
                  <c:v>44530</c:v>
                </c:pt>
                <c:pt idx="84">
                  <c:v>44561</c:v>
                </c:pt>
                <c:pt idx="85">
                  <c:v>44592</c:v>
                </c:pt>
                <c:pt idx="86">
                  <c:v>44620</c:v>
                </c:pt>
                <c:pt idx="87">
                  <c:v>44651</c:v>
                </c:pt>
                <c:pt idx="88">
                  <c:v>44681</c:v>
                </c:pt>
                <c:pt idx="89">
                  <c:v>44712</c:v>
                </c:pt>
                <c:pt idx="90">
                  <c:v>44742</c:v>
                </c:pt>
                <c:pt idx="91">
                  <c:v>44773</c:v>
                </c:pt>
                <c:pt idx="92">
                  <c:v>44804</c:v>
                </c:pt>
                <c:pt idx="93">
                  <c:v>44834</c:v>
                </c:pt>
                <c:pt idx="94">
                  <c:v>44865</c:v>
                </c:pt>
                <c:pt idx="95">
                  <c:v>44895</c:v>
                </c:pt>
                <c:pt idx="96">
                  <c:v>44926</c:v>
                </c:pt>
                <c:pt idx="97">
                  <c:v>44957</c:v>
                </c:pt>
                <c:pt idx="98">
                  <c:v>44985</c:v>
                </c:pt>
                <c:pt idx="99">
                  <c:v>45016</c:v>
                </c:pt>
                <c:pt idx="100">
                  <c:v>45046</c:v>
                </c:pt>
                <c:pt idx="101">
                  <c:v>45077</c:v>
                </c:pt>
                <c:pt idx="102">
                  <c:v>45107</c:v>
                </c:pt>
                <c:pt idx="103">
                  <c:v>45138</c:v>
                </c:pt>
                <c:pt idx="104">
                  <c:v>45169</c:v>
                </c:pt>
                <c:pt idx="105">
                  <c:v>45199</c:v>
                </c:pt>
                <c:pt idx="106">
                  <c:v>45230</c:v>
                </c:pt>
                <c:pt idx="107">
                  <c:v>45260</c:v>
                </c:pt>
                <c:pt idx="108">
                  <c:v>45291</c:v>
                </c:pt>
                <c:pt idx="109">
                  <c:v>45322</c:v>
                </c:pt>
                <c:pt idx="110">
                  <c:v>45351</c:v>
                </c:pt>
                <c:pt idx="111">
                  <c:v>45382</c:v>
                </c:pt>
                <c:pt idx="112">
                  <c:v>45412</c:v>
                </c:pt>
                <c:pt idx="113">
                  <c:v>45443</c:v>
                </c:pt>
                <c:pt idx="114">
                  <c:v>45473</c:v>
                </c:pt>
                <c:pt idx="115">
                  <c:v>45504</c:v>
                </c:pt>
                <c:pt idx="116">
                  <c:v>45535</c:v>
                </c:pt>
                <c:pt idx="117">
                  <c:v>45565</c:v>
                </c:pt>
                <c:pt idx="118">
                  <c:v>45596</c:v>
                </c:pt>
                <c:pt idx="119">
                  <c:v>45626</c:v>
                </c:pt>
                <c:pt idx="120">
                  <c:v>45657</c:v>
                </c:pt>
              </c:numCache>
            </c:numRef>
          </c:cat>
          <c:val>
            <c:numRef>
              <c:f>'נתונים ד''-13(ב)'!$F$2:$F$122</c:f>
              <c:numCache>
                <c:formatCode>_ * #,##0_ ;_ * \-#,##0_ ;_ * "-"??_ ;_ @_ </c:formatCode>
                <c:ptCount val="121"/>
                <c:pt idx="0">
                  <c:v>2283.164599711673</c:v>
                </c:pt>
                <c:pt idx="1">
                  <c:v>1746.7554948211109</c:v>
                </c:pt>
                <c:pt idx="2">
                  <c:v>1390.3693153524455</c:v>
                </c:pt>
                <c:pt idx="3">
                  <c:v>1141.3811590644164</c:v>
                </c:pt>
                <c:pt idx="4">
                  <c:v>1314.2167455413382</c:v>
                </c:pt>
                <c:pt idx="5">
                  <c:v>-914.4922964288844</c:v>
                </c:pt>
                <c:pt idx="6">
                  <c:v>-5984.3553368036073</c:v>
                </c:pt>
                <c:pt idx="7">
                  <c:v>-12463.091870513044</c:v>
                </c:pt>
                <c:pt idx="8">
                  <c:v>-11175.520381712375</c:v>
                </c:pt>
                <c:pt idx="9">
                  <c:v>-6778.2033044188211</c:v>
                </c:pt>
                <c:pt idx="10">
                  <c:v>-1553.1393426779705</c:v>
                </c:pt>
                <c:pt idx="11">
                  <c:v>1509.7130414533949</c:v>
                </c:pt>
                <c:pt idx="12">
                  <c:v>-724.69063342430582</c:v>
                </c:pt>
                <c:pt idx="13">
                  <c:v>-3918.7940704635457</c:v>
                </c:pt>
                <c:pt idx="14">
                  <c:v>-6731.4027807068051</c:v>
                </c:pt>
                <c:pt idx="15">
                  <c:v>-5936.3851598707661</c:v>
                </c:pt>
                <c:pt idx="16">
                  <c:v>-1758.6392808511719</c:v>
                </c:pt>
                <c:pt idx="17">
                  <c:v>-14404.966903565681</c:v>
                </c:pt>
                <c:pt idx="18">
                  <c:v>-3031.1256102116895</c:v>
                </c:pt>
                <c:pt idx="19">
                  <c:v>-1562.4502917627233</c:v>
                </c:pt>
                <c:pt idx="20">
                  <c:v>-2000.3665411186757</c:v>
                </c:pt>
                <c:pt idx="21">
                  <c:v>-1132.3447179965242</c:v>
                </c:pt>
                <c:pt idx="22">
                  <c:v>-1036.6687666452626</c:v>
                </c:pt>
                <c:pt idx="23">
                  <c:v>-570.22917450157911</c:v>
                </c:pt>
                <c:pt idx="24">
                  <c:v>-8.8908484449775642</c:v>
                </c:pt>
                <c:pt idx="25">
                  <c:v>-949.76120561934113</c:v>
                </c:pt>
                <c:pt idx="26">
                  <c:v>-2884.4321074566988</c:v>
                </c:pt>
                <c:pt idx="27">
                  <c:v>714.89502562920461</c:v>
                </c:pt>
                <c:pt idx="28">
                  <c:v>368.32638770487119</c:v>
                </c:pt>
                <c:pt idx="29">
                  <c:v>164.6803502247185</c:v>
                </c:pt>
                <c:pt idx="30">
                  <c:v>-950.67077188712483</c:v>
                </c:pt>
                <c:pt idx="31">
                  <c:v>-1365.244660542653</c:v>
                </c:pt>
                <c:pt idx="32">
                  <c:v>-764.77890626067801</c:v>
                </c:pt>
                <c:pt idx="33">
                  <c:v>-866.63757526263271</c:v>
                </c:pt>
                <c:pt idx="34">
                  <c:v>-1777.8323929212766</c:v>
                </c:pt>
                <c:pt idx="35">
                  <c:v>-1249.1652139406642</c:v>
                </c:pt>
                <c:pt idx="36">
                  <c:v>351.17260179243931</c:v>
                </c:pt>
                <c:pt idx="37">
                  <c:v>-1599.5756951886979</c:v>
                </c:pt>
                <c:pt idx="38">
                  <c:v>-1417.7834137947075</c:v>
                </c:pt>
                <c:pt idx="39">
                  <c:v>-2838.9031035531161</c:v>
                </c:pt>
                <c:pt idx="40">
                  <c:v>-3420.1073376067252</c:v>
                </c:pt>
                <c:pt idx="41">
                  <c:v>-3083.2548972303375</c:v>
                </c:pt>
                <c:pt idx="42">
                  <c:v>-3604.9638193978572</c:v>
                </c:pt>
                <c:pt idx="43">
                  <c:v>-3804.553170778795</c:v>
                </c:pt>
                <c:pt idx="44">
                  <c:v>-2854.0023774466472</c:v>
                </c:pt>
                <c:pt idx="45">
                  <c:v>-3283.340069992727</c:v>
                </c:pt>
                <c:pt idx="46">
                  <c:v>-2557.9611688301247</c:v>
                </c:pt>
                <c:pt idx="47">
                  <c:v>-2292.6096623545882</c:v>
                </c:pt>
                <c:pt idx="48">
                  <c:v>812.82308052813823</c:v>
                </c:pt>
                <c:pt idx="49">
                  <c:v>-370.52412298917989</c:v>
                </c:pt>
                <c:pt idx="50">
                  <c:v>240.94670090556247</c:v>
                </c:pt>
                <c:pt idx="51">
                  <c:v>-1016.2789779180825</c:v>
                </c:pt>
                <c:pt idx="52">
                  <c:v>-363.62074742789241</c:v>
                </c:pt>
                <c:pt idx="53">
                  <c:v>-2029.1834288723412</c:v>
                </c:pt>
                <c:pt idx="54">
                  <c:v>-1766.3820395111472</c:v>
                </c:pt>
                <c:pt idx="55">
                  <c:v>-466.80249365291161</c:v>
                </c:pt>
                <c:pt idx="56">
                  <c:v>-265.55863171575766</c:v>
                </c:pt>
                <c:pt idx="57">
                  <c:v>-764.15705564729706</c:v>
                </c:pt>
                <c:pt idx="58">
                  <c:v>-2244.4925775183756</c:v>
                </c:pt>
                <c:pt idx="59">
                  <c:v>-634.66362811991291</c:v>
                </c:pt>
                <c:pt idx="60">
                  <c:v>-1838.8227334410255</c:v>
                </c:pt>
                <c:pt idx="61">
                  <c:v>-3173.0381167771839</c:v>
                </c:pt>
                <c:pt idx="62">
                  <c:v>-4459.4651051307665</c:v>
                </c:pt>
                <c:pt idx="63">
                  <c:v>1069.2835248791243</c:v>
                </c:pt>
                <c:pt idx="64">
                  <c:v>2519.3525975395892</c:v>
                </c:pt>
                <c:pt idx="65">
                  <c:v>3995.706673589294</c:v>
                </c:pt>
                <c:pt idx="66">
                  <c:v>740.48232579608464</c:v>
                </c:pt>
                <c:pt idx="67">
                  <c:v>-3915.4083957095763</c:v>
                </c:pt>
                <c:pt idx="68">
                  <c:v>-556.7887411497768</c:v>
                </c:pt>
                <c:pt idx="69">
                  <c:v>-971.83477750610086</c:v>
                </c:pt>
                <c:pt idx="70">
                  <c:v>506.48148389963575</c:v>
                </c:pt>
                <c:pt idx="71">
                  <c:v>-229.30810822529747</c:v>
                </c:pt>
                <c:pt idx="72">
                  <c:v>1479.4859259329573</c:v>
                </c:pt>
                <c:pt idx="73">
                  <c:v>1683.5235846113567</c:v>
                </c:pt>
                <c:pt idx="74">
                  <c:v>1347.6229881808135</c:v>
                </c:pt>
                <c:pt idx="75">
                  <c:v>1101.4564318110479</c:v>
                </c:pt>
                <c:pt idx="76">
                  <c:v>1169.4301563269757</c:v>
                </c:pt>
                <c:pt idx="77">
                  <c:v>4976.9937742401944</c:v>
                </c:pt>
                <c:pt idx="78">
                  <c:v>7770.9627052174646</c:v>
                </c:pt>
                <c:pt idx="79">
                  <c:v>6860.0902121209692</c:v>
                </c:pt>
                <c:pt idx="80">
                  <c:v>4818.1552621710543</c:v>
                </c:pt>
                <c:pt idx="81">
                  <c:v>6674.6212544374457</c:v>
                </c:pt>
                <c:pt idx="82">
                  <c:v>7374.9976286891615</c:v>
                </c:pt>
                <c:pt idx="83">
                  <c:v>2800.6966989673238</c:v>
                </c:pt>
                <c:pt idx="84">
                  <c:v>6545.7675659944698</c:v>
                </c:pt>
                <c:pt idx="85">
                  <c:v>8515.5715315889429</c:v>
                </c:pt>
                <c:pt idx="86">
                  <c:v>6991.9395274553617</c:v>
                </c:pt>
                <c:pt idx="87">
                  <c:v>7408.241125291036</c:v>
                </c:pt>
                <c:pt idx="88">
                  <c:v>6720.0842501138832</c:v>
                </c:pt>
                <c:pt idx="89">
                  <c:v>7614.2950779609364</c:v>
                </c:pt>
                <c:pt idx="90">
                  <c:v>7464.3594082522677</c:v>
                </c:pt>
                <c:pt idx="91">
                  <c:v>5563.9673003551261</c:v>
                </c:pt>
                <c:pt idx="92">
                  <c:v>7330.9385223865784</c:v>
                </c:pt>
                <c:pt idx="93">
                  <c:v>5923.2074662556179</c:v>
                </c:pt>
                <c:pt idx="94">
                  <c:v>6656.682379747027</c:v>
                </c:pt>
                <c:pt idx="95">
                  <c:v>6743.6417587895776</c:v>
                </c:pt>
                <c:pt idx="96">
                  <c:v>4120.3009385078794</c:v>
                </c:pt>
                <c:pt idx="97">
                  <c:v>6393.8224581961513</c:v>
                </c:pt>
                <c:pt idx="98">
                  <c:v>6256.109017736766</c:v>
                </c:pt>
                <c:pt idx="99">
                  <c:v>6185.8044928797499</c:v>
                </c:pt>
                <c:pt idx="100">
                  <c:v>7380.6745060911389</c:v>
                </c:pt>
                <c:pt idx="101">
                  <c:v>8690.3098675790407</c:v>
                </c:pt>
                <c:pt idx="102">
                  <c:v>8230.6266097024836</c:v>
                </c:pt>
                <c:pt idx="103">
                  <c:v>10245.052024945449</c:v>
                </c:pt>
                <c:pt idx="104">
                  <c:v>10417.856036441855</c:v>
                </c:pt>
                <c:pt idx="105">
                  <c:v>9964.9201396736553</c:v>
                </c:pt>
                <c:pt idx="106">
                  <c:v>10328.605325851982</c:v>
                </c:pt>
                <c:pt idx="107">
                  <c:v>11858.164321350607</c:v>
                </c:pt>
                <c:pt idx="108">
                  <c:v>12278.13880122609</c:v>
                </c:pt>
                <c:pt idx="109">
                  <c:v>13784.105378586035</c:v>
                </c:pt>
                <c:pt idx="110">
                  <c:v>13662.424866879239</c:v>
                </c:pt>
                <c:pt idx="111">
                  <c:v>13977.295365732205</c:v>
                </c:pt>
                <c:pt idx="112">
                  <c:v>14298.605336309534</c:v>
                </c:pt>
                <c:pt idx="113">
                  <c:v>16271.04432213246</c:v>
                </c:pt>
                <c:pt idx="114">
                  <c:v>18088.727487485819</c:v>
                </c:pt>
                <c:pt idx="115">
                  <c:v>20480.529120428593</c:v>
                </c:pt>
                <c:pt idx="116">
                  <c:v>19198.984556933312</c:v>
                </c:pt>
                <c:pt idx="117">
                  <c:v>19740.832747584722</c:v>
                </c:pt>
                <c:pt idx="118">
                  <c:v>20610.811896216059</c:v>
                </c:pt>
                <c:pt idx="119">
                  <c:v>18632.181778137823</c:v>
                </c:pt>
                <c:pt idx="120">
                  <c:v>18844.919043697173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81-4889-B921-5EAE676B2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965952"/>
        <c:axId val="205672832"/>
      </c:barChart>
      <c:lineChart>
        <c:grouping val="standard"/>
        <c:varyColors val="0"/>
        <c:ser>
          <c:idx val="0"/>
          <c:order val="0"/>
          <c:tx>
            <c:strRef>
              <c:f>'נתונים ד''-13(ב)'!$B$1</c:f>
              <c:strCache>
                <c:ptCount val="1"/>
                <c:pt idx="0">
                  <c:v>מערכת הבנקאות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93"/>
            <c:marker>
              <c:symbol val="circle"/>
              <c:size val="5"/>
              <c:spPr>
                <a:noFill/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6681-4889-B921-5EAE676B2A1B}"/>
              </c:ext>
            </c:extLst>
          </c:dPt>
          <c:dPt>
            <c:idx val="96"/>
            <c:bubble3D val="0"/>
            <c:extLst>
              <c:ext xmlns:c16="http://schemas.microsoft.com/office/drawing/2014/chart" uri="{C3380CC4-5D6E-409C-BE32-E72D297353CC}">
                <c16:uniqueId val="{00000008-6681-4889-B921-5EAE676B2A1B}"/>
              </c:ext>
            </c:extLst>
          </c:dPt>
          <c:dPt>
            <c:idx val="108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55B2-480A-BD6A-B5FD0DCA2C48}"/>
              </c:ext>
            </c:extLst>
          </c:dPt>
          <c:dPt>
            <c:idx val="117"/>
            <c:bubble3D val="0"/>
            <c:extLst>
              <c:ext xmlns:c16="http://schemas.microsoft.com/office/drawing/2014/chart" uri="{C3380CC4-5D6E-409C-BE32-E72D297353CC}">
                <c16:uniqueId val="{0000000A-EA12-48A1-9A60-F249287F5F6B}"/>
              </c:ext>
            </c:extLst>
          </c:dPt>
          <c:dPt>
            <c:idx val="120"/>
            <c:marker>
              <c:symbol val="circle"/>
              <c:size val="5"/>
              <c:spPr>
                <a:solidFill>
                  <a:schemeClr val="tx1"/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871D-4B6C-BB6B-CA4D91404EAE}"/>
              </c:ext>
            </c:extLst>
          </c:dPt>
          <c:dPt>
            <c:idx val="129"/>
            <c:bubble3D val="0"/>
            <c:extLst>
              <c:ext xmlns:c16="http://schemas.microsoft.com/office/drawing/2014/chart" uri="{C3380CC4-5D6E-409C-BE32-E72D297353CC}">
                <c16:uniqueId val="{00000009-6681-4889-B921-5EAE676B2A1B}"/>
              </c:ext>
            </c:extLst>
          </c:dPt>
          <c:dPt>
            <c:idx val="131"/>
            <c:marker>
              <c:symbol val="circle"/>
              <c:size val="5"/>
              <c:spPr>
                <a:noFill/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6681-4889-B921-5EAE676B2A1B}"/>
              </c:ext>
            </c:extLst>
          </c:dPt>
          <c:dPt>
            <c:idx val="132"/>
            <c:bubble3D val="0"/>
            <c:extLst>
              <c:ext xmlns:c16="http://schemas.microsoft.com/office/drawing/2014/chart" uri="{C3380CC4-5D6E-409C-BE32-E72D297353CC}">
                <c16:uniqueId val="{0000000B-6681-4889-B921-5EAE676B2A1B}"/>
              </c:ext>
            </c:extLst>
          </c:dPt>
          <c:dPt>
            <c:idx val="143"/>
            <c:bubble3D val="0"/>
            <c:extLst>
              <c:ext xmlns:c16="http://schemas.microsoft.com/office/drawing/2014/chart" uri="{C3380CC4-5D6E-409C-BE32-E72D297353CC}">
                <c16:uniqueId val="{0000000C-6681-4889-B921-5EAE676B2A1B}"/>
              </c:ext>
            </c:extLst>
          </c:dPt>
          <c:dLbls>
            <c:dLbl>
              <c:idx val="10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B2-480A-BD6A-B5FD0DCA2C48}"/>
                </c:ext>
              </c:extLst>
            </c:dLbl>
            <c:dLbl>
              <c:idx val="1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1D-4B6C-BB6B-CA4D91404E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'נתונים ד''-13(ב)'!$A$2:$A$122</c:f>
              <c:numCache>
                <c:formatCode>mm/yyyy</c:formatCode>
                <c:ptCount val="121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  <c:pt idx="13">
                  <c:v>42400</c:v>
                </c:pt>
                <c:pt idx="14">
                  <c:v>42429</c:v>
                </c:pt>
                <c:pt idx="15">
                  <c:v>42460</c:v>
                </c:pt>
                <c:pt idx="16">
                  <c:v>42490</c:v>
                </c:pt>
                <c:pt idx="17">
                  <c:v>42521</c:v>
                </c:pt>
                <c:pt idx="18">
                  <c:v>42551</c:v>
                </c:pt>
                <c:pt idx="19">
                  <c:v>42582</c:v>
                </c:pt>
                <c:pt idx="20">
                  <c:v>42613</c:v>
                </c:pt>
                <c:pt idx="21">
                  <c:v>42643</c:v>
                </c:pt>
                <c:pt idx="22">
                  <c:v>42674</c:v>
                </c:pt>
                <c:pt idx="23">
                  <c:v>42704</c:v>
                </c:pt>
                <c:pt idx="24">
                  <c:v>42735</c:v>
                </c:pt>
                <c:pt idx="25">
                  <c:v>42766</c:v>
                </c:pt>
                <c:pt idx="26">
                  <c:v>42794</c:v>
                </c:pt>
                <c:pt idx="27">
                  <c:v>42825</c:v>
                </c:pt>
                <c:pt idx="28">
                  <c:v>42855</c:v>
                </c:pt>
                <c:pt idx="29">
                  <c:v>42886</c:v>
                </c:pt>
                <c:pt idx="30">
                  <c:v>42916</c:v>
                </c:pt>
                <c:pt idx="31">
                  <c:v>42947</c:v>
                </c:pt>
                <c:pt idx="32">
                  <c:v>42978</c:v>
                </c:pt>
                <c:pt idx="33">
                  <c:v>43008</c:v>
                </c:pt>
                <c:pt idx="34">
                  <c:v>43039</c:v>
                </c:pt>
                <c:pt idx="35">
                  <c:v>43069</c:v>
                </c:pt>
                <c:pt idx="36">
                  <c:v>43100</c:v>
                </c:pt>
                <c:pt idx="37">
                  <c:v>43131</c:v>
                </c:pt>
                <c:pt idx="38">
                  <c:v>43159</c:v>
                </c:pt>
                <c:pt idx="39">
                  <c:v>43190</c:v>
                </c:pt>
                <c:pt idx="40">
                  <c:v>43220</c:v>
                </c:pt>
                <c:pt idx="41">
                  <c:v>43251</c:v>
                </c:pt>
                <c:pt idx="42">
                  <c:v>43281</c:v>
                </c:pt>
                <c:pt idx="43">
                  <c:v>43312</c:v>
                </c:pt>
                <c:pt idx="44">
                  <c:v>43343</c:v>
                </c:pt>
                <c:pt idx="45">
                  <c:v>43373</c:v>
                </c:pt>
                <c:pt idx="46">
                  <c:v>43404</c:v>
                </c:pt>
                <c:pt idx="47">
                  <c:v>43434</c:v>
                </c:pt>
                <c:pt idx="48">
                  <c:v>43465</c:v>
                </c:pt>
                <c:pt idx="49">
                  <c:v>43496</c:v>
                </c:pt>
                <c:pt idx="50">
                  <c:v>43524</c:v>
                </c:pt>
                <c:pt idx="51">
                  <c:v>43555</c:v>
                </c:pt>
                <c:pt idx="52">
                  <c:v>43585</c:v>
                </c:pt>
                <c:pt idx="53">
                  <c:v>43616</c:v>
                </c:pt>
                <c:pt idx="54">
                  <c:v>43646</c:v>
                </c:pt>
                <c:pt idx="55">
                  <c:v>43677</c:v>
                </c:pt>
                <c:pt idx="56">
                  <c:v>43708</c:v>
                </c:pt>
                <c:pt idx="57">
                  <c:v>43738</c:v>
                </c:pt>
                <c:pt idx="58">
                  <c:v>43769</c:v>
                </c:pt>
                <c:pt idx="59">
                  <c:v>43799</c:v>
                </c:pt>
                <c:pt idx="60">
                  <c:v>43830</c:v>
                </c:pt>
                <c:pt idx="61">
                  <c:v>43861</c:v>
                </c:pt>
                <c:pt idx="62">
                  <c:v>43890</c:v>
                </c:pt>
                <c:pt idx="63">
                  <c:v>43921</c:v>
                </c:pt>
                <c:pt idx="64">
                  <c:v>43951</c:v>
                </c:pt>
                <c:pt idx="65">
                  <c:v>43982</c:v>
                </c:pt>
                <c:pt idx="66">
                  <c:v>44012</c:v>
                </c:pt>
                <c:pt idx="67">
                  <c:v>44043</c:v>
                </c:pt>
                <c:pt idx="68">
                  <c:v>44074</c:v>
                </c:pt>
                <c:pt idx="69">
                  <c:v>44104</c:v>
                </c:pt>
                <c:pt idx="70">
                  <c:v>44135</c:v>
                </c:pt>
                <c:pt idx="71">
                  <c:v>44165</c:v>
                </c:pt>
                <c:pt idx="72">
                  <c:v>44196</c:v>
                </c:pt>
                <c:pt idx="73">
                  <c:v>44227</c:v>
                </c:pt>
                <c:pt idx="74">
                  <c:v>44255</c:v>
                </c:pt>
                <c:pt idx="75">
                  <c:v>44286</c:v>
                </c:pt>
                <c:pt idx="76">
                  <c:v>44316</c:v>
                </c:pt>
                <c:pt idx="77">
                  <c:v>44347</c:v>
                </c:pt>
                <c:pt idx="78">
                  <c:v>44377</c:v>
                </c:pt>
                <c:pt idx="79">
                  <c:v>44408</c:v>
                </c:pt>
                <c:pt idx="80">
                  <c:v>44439</c:v>
                </c:pt>
                <c:pt idx="81">
                  <c:v>44469</c:v>
                </c:pt>
                <c:pt idx="82">
                  <c:v>44500</c:v>
                </c:pt>
                <c:pt idx="83">
                  <c:v>44530</c:v>
                </c:pt>
                <c:pt idx="84">
                  <c:v>44561</c:v>
                </c:pt>
                <c:pt idx="85">
                  <c:v>44592</c:v>
                </c:pt>
                <c:pt idx="86">
                  <c:v>44620</c:v>
                </c:pt>
                <c:pt idx="87">
                  <c:v>44651</c:v>
                </c:pt>
                <c:pt idx="88">
                  <c:v>44681</c:v>
                </c:pt>
                <c:pt idx="89">
                  <c:v>44712</c:v>
                </c:pt>
                <c:pt idx="90">
                  <c:v>44742</c:v>
                </c:pt>
                <c:pt idx="91">
                  <c:v>44773</c:v>
                </c:pt>
                <c:pt idx="92">
                  <c:v>44804</c:v>
                </c:pt>
                <c:pt idx="93">
                  <c:v>44834</c:v>
                </c:pt>
                <c:pt idx="94">
                  <c:v>44865</c:v>
                </c:pt>
                <c:pt idx="95">
                  <c:v>44895</c:v>
                </c:pt>
                <c:pt idx="96">
                  <c:v>44926</c:v>
                </c:pt>
                <c:pt idx="97">
                  <c:v>44957</c:v>
                </c:pt>
                <c:pt idx="98">
                  <c:v>44985</c:v>
                </c:pt>
                <c:pt idx="99">
                  <c:v>45016</c:v>
                </c:pt>
                <c:pt idx="100">
                  <c:v>45046</c:v>
                </c:pt>
                <c:pt idx="101">
                  <c:v>45077</c:v>
                </c:pt>
                <c:pt idx="102">
                  <c:v>45107</c:v>
                </c:pt>
                <c:pt idx="103">
                  <c:v>45138</c:v>
                </c:pt>
                <c:pt idx="104">
                  <c:v>45169</c:v>
                </c:pt>
                <c:pt idx="105">
                  <c:v>45199</c:v>
                </c:pt>
                <c:pt idx="106">
                  <c:v>45230</c:v>
                </c:pt>
                <c:pt idx="107">
                  <c:v>45260</c:v>
                </c:pt>
                <c:pt idx="108">
                  <c:v>45291</c:v>
                </c:pt>
                <c:pt idx="109">
                  <c:v>45322</c:v>
                </c:pt>
                <c:pt idx="110">
                  <c:v>45351</c:v>
                </c:pt>
                <c:pt idx="111">
                  <c:v>45382</c:v>
                </c:pt>
                <c:pt idx="112">
                  <c:v>45412</c:v>
                </c:pt>
                <c:pt idx="113">
                  <c:v>45443</c:v>
                </c:pt>
                <c:pt idx="114">
                  <c:v>45473</c:v>
                </c:pt>
                <c:pt idx="115">
                  <c:v>45504</c:v>
                </c:pt>
                <c:pt idx="116">
                  <c:v>45535</c:v>
                </c:pt>
                <c:pt idx="117">
                  <c:v>45565</c:v>
                </c:pt>
                <c:pt idx="118">
                  <c:v>45596</c:v>
                </c:pt>
                <c:pt idx="119">
                  <c:v>45626</c:v>
                </c:pt>
                <c:pt idx="120">
                  <c:v>45657</c:v>
                </c:pt>
              </c:numCache>
            </c:numRef>
          </c:cat>
          <c:val>
            <c:numRef>
              <c:f>'נתונים ד''-13(ב)'!$B$2:$B$122</c:f>
              <c:numCache>
                <c:formatCode>_ * #,##0_ ;_ * \-#,##0_ ;_ * "-"??_ ;_ @_ </c:formatCode>
                <c:ptCount val="121"/>
                <c:pt idx="0">
                  <c:v>20749.578884031886</c:v>
                </c:pt>
                <c:pt idx="1">
                  <c:v>19904.968109072372</c:v>
                </c:pt>
                <c:pt idx="2">
                  <c:v>20159.718499747851</c:v>
                </c:pt>
                <c:pt idx="3">
                  <c:v>18371.429331658292</c:v>
                </c:pt>
                <c:pt idx="4">
                  <c:v>18865.948339808339</c:v>
                </c:pt>
                <c:pt idx="5">
                  <c:v>19898.638761609909</c:v>
                </c:pt>
                <c:pt idx="6">
                  <c:v>21982.349249137704</c:v>
                </c:pt>
                <c:pt idx="7">
                  <c:v>22241.168220988631</c:v>
                </c:pt>
                <c:pt idx="8">
                  <c:v>21757.28869974555</c:v>
                </c:pt>
                <c:pt idx="9">
                  <c:v>22317.968605658938</c:v>
                </c:pt>
                <c:pt idx="10">
                  <c:v>21696.68437289889</c:v>
                </c:pt>
                <c:pt idx="11">
                  <c:v>21877.804689192675</c:v>
                </c:pt>
                <c:pt idx="12">
                  <c:v>23154.148308559714</c:v>
                </c:pt>
                <c:pt idx="13">
                  <c:v>22202.248286509745</c:v>
                </c:pt>
                <c:pt idx="14">
                  <c:v>23054.179877237853</c:v>
                </c:pt>
                <c:pt idx="15">
                  <c:v>22581.84405735528</c:v>
                </c:pt>
                <c:pt idx="16">
                  <c:v>23133.278098909865</c:v>
                </c:pt>
                <c:pt idx="17">
                  <c:v>23891.375509090904</c:v>
                </c:pt>
                <c:pt idx="18">
                  <c:v>23544.314950598025</c:v>
                </c:pt>
                <c:pt idx="19">
                  <c:v>22666.940551201671</c:v>
                </c:pt>
                <c:pt idx="20">
                  <c:v>23079.982015319605</c:v>
                </c:pt>
                <c:pt idx="21">
                  <c:v>24729.358810537517</c:v>
                </c:pt>
                <c:pt idx="22">
                  <c:v>24083.198784099768</c:v>
                </c:pt>
                <c:pt idx="23">
                  <c:v>25449.107814535033</c:v>
                </c:pt>
                <c:pt idx="24">
                  <c:v>25217.878915474637</c:v>
                </c:pt>
                <c:pt idx="25">
                  <c:v>23647.001321305379</c:v>
                </c:pt>
                <c:pt idx="26">
                  <c:v>25397.161453949167</c:v>
                </c:pt>
                <c:pt idx="27">
                  <c:v>25081.42724394273</c:v>
                </c:pt>
                <c:pt idx="28">
                  <c:v>25003.926510085657</c:v>
                </c:pt>
                <c:pt idx="29">
                  <c:v>25700.847424880649</c:v>
                </c:pt>
                <c:pt idx="30">
                  <c:v>24872.955921052631</c:v>
                </c:pt>
                <c:pt idx="31">
                  <c:v>25067.691762225968</c:v>
                </c:pt>
                <c:pt idx="32">
                  <c:v>23481.108509454945</c:v>
                </c:pt>
                <c:pt idx="33">
                  <c:v>22938.777769906494</c:v>
                </c:pt>
                <c:pt idx="34">
                  <c:v>22426.723382561773</c:v>
                </c:pt>
                <c:pt idx="35">
                  <c:v>22876.110503000862</c:v>
                </c:pt>
                <c:pt idx="36">
                  <c:v>22978.382091145082</c:v>
                </c:pt>
                <c:pt idx="37">
                  <c:v>25385.989791483116</c:v>
                </c:pt>
                <c:pt idx="38">
                  <c:v>25493.158111908171</c:v>
                </c:pt>
                <c:pt idx="39">
                  <c:v>25396.763557199774</c:v>
                </c:pt>
                <c:pt idx="40">
                  <c:v>25100.479027313268</c:v>
                </c:pt>
                <c:pt idx="41">
                  <c:v>25225.448081884464</c:v>
                </c:pt>
                <c:pt idx="42">
                  <c:v>23405.574183561639</c:v>
                </c:pt>
                <c:pt idx="43">
                  <c:v>22053.957085152837</c:v>
                </c:pt>
                <c:pt idx="44">
                  <c:v>21935.74804661487</c:v>
                </c:pt>
                <c:pt idx="45">
                  <c:v>23109.498406396473</c:v>
                </c:pt>
                <c:pt idx="46">
                  <c:v>23308.956248320341</c:v>
                </c:pt>
                <c:pt idx="47">
                  <c:v>21785.972966765734</c:v>
                </c:pt>
                <c:pt idx="48">
                  <c:v>22919.508652614724</c:v>
                </c:pt>
                <c:pt idx="49">
                  <c:v>20437.287564524984</c:v>
                </c:pt>
                <c:pt idx="50">
                  <c:v>18802.804664261934</c:v>
                </c:pt>
                <c:pt idx="51">
                  <c:v>21930.680652533043</c:v>
                </c:pt>
                <c:pt idx="52">
                  <c:v>20849.585712305983</c:v>
                </c:pt>
                <c:pt idx="53">
                  <c:v>22431.161838194828</c:v>
                </c:pt>
                <c:pt idx="54">
                  <c:v>22024.438934380258</c:v>
                </c:pt>
                <c:pt idx="55">
                  <c:v>22900.297344955696</c:v>
                </c:pt>
                <c:pt idx="56">
                  <c:v>22879.843089108912</c:v>
                </c:pt>
                <c:pt idx="57">
                  <c:v>23886.790258472138</c:v>
                </c:pt>
                <c:pt idx="58">
                  <c:v>24277.200875602157</c:v>
                </c:pt>
                <c:pt idx="59">
                  <c:v>24075.56020425777</c:v>
                </c:pt>
                <c:pt idx="60">
                  <c:v>25082.384429976853</c:v>
                </c:pt>
                <c:pt idx="61">
                  <c:v>26181.830890371235</c:v>
                </c:pt>
                <c:pt idx="62">
                  <c:v>27836.522561292179</c:v>
                </c:pt>
                <c:pt idx="63">
                  <c:v>27680.900541374471</c:v>
                </c:pt>
                <c:pt idx="64">
                  <c:v>29280.991280000002</c:v>
                </c:pt>
                <c:pt idx="65">
                  <c:v>27708.434217589947</c:v>
                </c:pt>
                <c:pt idx="66">
                  <c:v>30504.584059434503</c:v>
                </c:pt>
                <c:pt idx="67">
                  <c:v>32215.228559272302</c:v>
                </c:pt>
                <c:pt idx="68">
                  <c:v>33007.023438429511</c:v>
                </c:pt>
                <c:pt idx="69">
                  <c:v>32907.702551583854</c:v>
                </c:pt>
                <c:pt idx="70">
                  <c:v>32487.247302746931</c:v>
                </c:pt>
                <c:pt idx="71">
                  <c:v>34404.132518137849</c:v>
                </c:pt>
                <c:pt idx="72">
                  <c:v>36558.366646967341</c:v>
                </c:pt>
                <c:pt idx="73">
                  <c:v>38766.207790945002</c:v>
                </c:pt>
                <c:pt idx="74">
                  <c:v>40460.461750000002</c:v>
                </c:pt>
                <c:pt idx="75">
                  <c:v>39331.044331133773</c:v>
                </c:pt>
                <c:pt idx="76">
                  <c:v>43180.150120110869</c:v>
                </c:pt>
                <c:pt idx="77">
                  <c:v>46136.243040270514</c:v>
                </c:pt>
                <c:pt idx="78">
                  <c:v>46652.345625766866</c:v>
                </c:pt>
                <c:pt idx="79">
                  <c:v>45106.077278069904</c:v>
                </c:pt>
                <c:pt idx="80">
                  <c:v>48105.304284377926</c:v>
                </c:pt>
                <c:pt idx="81">
                  <c:v>49109.846875193558</c:v>
                </c:pt>
                <c:pt idx="82">
                  <c:v>49540.225547815076</c:v>
                </c:pt>
                <c:pt idx="83">
                  <c:v>55292.777096774189</c:v>
                </c:pt>
                <c:pt idx="84">
                  <c:v>52996.969913183282</c:v>
                </c:pt>
                <c:pt idx="85">
                  <c:v>53679.294021909234</c:v>
                </c:pt>
                <c:pt idx="86">
                  <c:v>49966.295253242744</c:v>
                </c:pt>
                <c:pt idx="87">
                  <c:v>51082.676061083119</c:v>
                </c:pt>
                <c:pt idx="88">
                  <c:v>45362.115770274337</c:v>
                </c:pt>
                <c:pt idx="89">
                  <c:v>44999.294275014974</c:v>
                </c:pt>
                <c:pt idx="90">
                  <c:v>45039.974677142854</c:v>
                </c:pt>
                <c:pt idx="91">
                  <c:v>48066.757416691238</c:v>
                </c:pt>
                <c:pt idx="92">
                  <c:v>48812.405683926962</c:v>
                </c:pt>
                <c:pt idx="93">
                  <c:v>47636.924281682193</c:v>
                </c:pt>
                <c:pt idx="94">
                  <c:v>47526.972745042505</c:v>
                </c:pt>
                <c:pt idx="95">
                  <c:v>47478.458160418479</c:v>
                </c:pt>
                <c:pt idx="96">
                  <c:v>47829.633805058256</c:v>
                </c:pt>
                <c:pt idx="97">
                  <c:v>48692.499772661868</c:v>
                </c:pt>
                <c:pt idx="98">
                  <c:v>48533.470918756815</c:v>
                </c:pt>
                <c:pt idx="99">
                  <c:v>51879.374035961271</c:v>
                </c:pt>
                <c:pt idx="100">
                  <c:v>51072.860021971988</c:v>
                </c:pt>
                <c:pt idx="101">
                  <c:v>51640.232982503367</c:v>
                </c:pt>
                <c:pt idx="102">
                  <c:v>50672.359227027024</c:v>
                </c:pt>
                <c:pt idx="103">
                  <c:v>50237.436398591926</c:v>
                </c:pt>
                <c:pt idx="104">
                  <c:v>47372.31774796106</c:v>
                </c:pt>
                <c:pt idx="105">
                  <c:v>49179.779351464436</c:v>
                </c:pt>
                <c:pt idx="106">
                  <c:v>47194.050995767975</c:v>
                </c:pt>
                <c:pt idx="107">
                  <c:v>46658.583292945616</c:v>
                </c:pt>
                <c:pt idx="108">
                  <c:v>42135.667761235185</c:v>
                </c:pt>
                <c:pt idx="109">
                  <c:v>42427.695050894079</c:v>
                </c:pt>
                <c:pt idx="110">
                  <c:v>44392.692410714277</c:v>
                </c:pt>
                <c:pt idx="111">
                  <c:v>42515.17411301277</c:v>
                </c:pt>
                <c:pt idx="112">
                  <c:v>44328.338000534619</c:v>
                </c:pt>
                <c:pt idx="113">
                  <c:v>42764.868738569123</c:v>
                </c:pt>
                <c:pt idx="114">
                  <c:v>44780.657552540571</c:v>
                </c:pt>
                <c:pt idx="115">
                  <c:v>45053.611133528007</c:v>
                </c:pt>
                <c:pt idx="116">
                  <c:v>42896.845314551421</c:v>
                </c:pt>
                <c:pt idx="117">
                  <c:v>42023.531487870627</c:v>
                </c:pt>
                <c:pt idx="118">
                  <c:v>44823.298737210549</c:v>
                </c:pt>
                <c:pt idx="119">
                  <c:v>44858.379006313487</c:v>
                </c:pt>
                <c:pt idx="120">
                  <c:v>46318.351121469699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681-4889-B921-5EAE676B2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965952"/>
        <c:axId val="205672832"/>
      </c:lineChart>
      <c:dateAx>
        <c:axId val="205965952"/>
        <c:scaling>
          <c:orientation val="minMax"/>
          <c:min val="42339"/>
        </c:scaling>
        <c:delete val="0"/>
        <c:axPos val="b"/>
        <c:numFmt formatCode="yyyy" sourceLinked="0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5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5672832"/>
        <c:crosses val="autoZero"/>
        <c:auto val="1"/>
        <c:lblOffset val="100"/>
        <c:baseTimeUnit val="months"/>
        <c:majorUnit val="11"/>
        <c:majorTimeUnit val="months"/>
        <c:minorUnit val="1"/>
        <c:minorTimeUnit val="months"/>
      </c:dateAx>
      <c:valAx>
        <c:axId val="205672832"/>
        <c:scaling>
          <c:orientation val="minMax"/>
        </c:scaling>
        <c:delete val="0"/>
        <c:axPos val="l"/>
        <c:majorGridlines>
          <c:spPr>
            <a:ln w="6350">
              <a:solidFill>
                <a:srgbClr val="B4B4B4">
                  <a:alpha val="70000"/>
                </a:srgbClr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50"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5965952"/>
        <c:crosses val="autoZero"/>
        <c:crossBetween val="between"/>
        <c:dispUnits>
          <c:builtInUnit val="thousands"/>
        </c:dispUnits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5640694444444443"/>
          <c:w val="0.98244444444444445"/>
          <c:h val="0.14069629629629629"/>
        </c:manualLayout>
      </c:layout>
      <c:overlay val="0"/>
      <c:spPr>
        <a:noFill/>
        <a:ln w="3175">
          <a:noFill/>
        </a:ln>
      </c:spPr>
      <c:txPr>
        <a:bodyPr/>
        <a:lstStyle/>
        <a:p>
          <a:pPr rtl="1">
            <a:defRPr sz="1000">
              <a:latin typeface="Assistant" panose="00000500000000000000" pitchFamily="2" charset="-79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33388888888889"/>
          <c:y val="4.7634837707551725E-2"/>
          <c:w val="0.84617305555555555"/>
          <c:h val="0.64303719617780175"/>
        </c:manualLayout>
      </c:layout>
      <c:lineChart>
        <c:grouping val="standard"/>
        <c:varyColors val="0"/>
        <c:ser>
          <c:idx val="2"/>
          <c:order val="0"/>
          <c:tx>
            <c:strRef>
              <c:f>'נתונים ד''-1'!$G$1</c:f>
              <c:strCache>
                <c:ptCount val="1"/>
                <c:pt idx="0">
                  <c:v>דולר/שקל</c:v>
                </c:pt>
              </c:strCache>
            </c:strRef>
          </c:tx>
          <c:spPr>
            <a:ln w="25400" cap="rnd">
              <a:solidFill>
                <a:srgbClr val="28B6C7"/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ד''-1'!$A$2:$A$62</c:f>
              <c:numCache>
                <c:formatCode>m/d/yyyy</c:formatCode>
                <c:ptCount val="61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  <c:pt idx="44">
                  <c:v>45169</c:v>
                </c:pt>
                <c:pt idx="45">
                  <c:v>45199</c:v>
                </c:pt>
                <c:pt idx="46">
                  <c:v>45230</c:v>
                </c:pt>
                <c:pt idx="47">
                  <c:v>45260</c:v>
                </c:pt>
                <c:pt idx="48">
                  <c:v>45291</c:v>
                </c:pt>
                <c:pt idx="49">
                  <c:v>45322</c:v>
                </c:pt>
                <c:pt idx="50">
                  <c:v>45351</c:v>
                </c:pt>
                <c:pt idx="51">
                  <c:v>45382</c:v>
                </c:pt>
                <c:pt idx="52">
                  <c:v>45412</c:v>
                </c:pt>
                <c:pt idx="53">
                  <c:v>45443</c:v>
                </c:pt>
                <c:pt idx="54">
                  <c:v>45473</c:v>
                </c:pt>
                <c:pt idx="55">
                  <c:v>45504</c:v>
                </c:pt>
                <c:pt idx="56">
                  <c:v>45535</c:v>
                </c:pt>
                <c:pt idx="57">
                  <c:v>45565</c:v>
                </c:pt>
                <c:pt idx="58">
                  <c:v>45596</c:v>
                </c:pt>
                <c:pt idx="59">
                  <c:v>45626</c:v>
                </c:pt>
                <c:pt idx="60">
                  <c:v>45657</c:v>
                </c:pt>
              </c:numCache>
            </c:numRef>
          </c:cat>
          <c:val>
            <c:numRef>
              <c:f>'נתונים ד''-1'!$B$2:$B$62</c:f>
              <c:numCache>
                <c:formatCode>0.00</c:formatCode>
                <c:ptCount val="61"/>
                <c:pt idx="0">
                  <c:v>100</c:v>
                </c:pt>
                <c:pt idx="1">
                  <c:v>99.768518518518505</c:v>
                </c:pt>
                <c:pt idx="2">
                  <c:v>100.31828703703705</c:v>
                </c:pt>
                <c:pt idx="3">
                  <c:v>103.15393518518519</c:v>
                </c:pt>
                <c:pt idx="4">
                  <c:v>101.27314814814814</c:v>
                </c:pt>
                <c:pt idx="5">
                  <c:v>101.3310185185185</c:v>
                </c:pt>
                <c:pt idx="6">
                  <c:v>100.28935185185186</c:v>
                </c:pt>
                <c:pt idx="7">
                  <c:v>98.6111111111111</c:v>
                </c:pt>
                <c:pt idx="8">
                  <c:v>97.280092592592595</c:v>
                </c:pt>
                <c:pt idx="9">
                  <c:v>99.565972222222214</c:v>
                </c:pt>
                <c:pt idx="10">
                  <c:v>99.016203703703709</c:v>
                </c:pt>
                <c:pt idx="11">
                  <c:v>95.717592592592581</c:v>
                </c:pt>
                <c:pt idx="12">
                  <c:v>93.026620370370367</c:v>
                </c:pt>
                <c:pt idx="13">
                  <c:v>95.225694444444443</c:v>
                </c:pt>
                <c:pt idx="14">
                  <c:v>94.907407407407405</c:v>
                </c:pt>
                <c:pt idx="15">
                  <c:v>96.469907407407405</c:v>
                </c:pt>
                <c:pt idx="16">
                  <c:v>93.952546296296305</c:v>
                </c:pt>
                <c:pt idx="17">
                  <c:v>94.126157407407419</c:v>
                </c:pt>
                <c:pt idx="18">
                  <c:v>94.328703703703695</c:v>
                </c:pt>
                <c:pt idx="19">
                  <c:v>93.547453703703709</c:v>
                </c:pt>
                <c:pt idx="20">
                  <c:v>92.795138888888886</c:v>
                </c:pt>
                <c:pt idx="21">
                  <c:v>93.431712962962948</c:v>
                </c:pt>
                <c:pt idx="22">
                  <c:v>91.37731481481481</c:v>
                </c:pt>
                <c:pt idx="23">
                  <c:v>91.493055555555557</c:v>
                </c:pt>
                <c:pt idx="24">
                  <c:v>89.988425925925924</c:v>
                </c:pt>
                <c:pt idx="25">
                  <c:v>92.447916666666657</c:v>
                </c:pt>
                <c:pt idx="26">
                  <c:v>93.692129629629633</c:v>
                </c:pt>
                <c:pt idx="27">
                  <c:v>91.898148148148138</c:v>
                </c:pt>
                <c:pt idx="28">
                  <c:v>95.978009259259267</c:v>
                </c:pt>
                <c:pt idx="29">
                  <c:v>96.585648148148152</c:v>
                </c:pt>
                <c:pt idx="30">
                  <c:v>101.27314814814814</c:v>
                </c:pt>
                <c:pt idx="31">
                  <c:v>98.119212962962962</c:v>
                </c:pt>
                <c:pt idx="32">
                  <c:v>96.672453703703709</c:v>
                </c:pt>
                <c:pt idx="33">
                  <c:v>102.51736111111111</c:v>
                </c:pt>
                <c:pt idx="34">
                  <c:v>102.1412037037037</c:v>
                </c:pt>
                <c:pt idx="35">
                  <c:v>99.565972222222214</c:v>
                </c:pt>
                <c:pt idx="36">
                  <c:v>101.82291666666667</c:v>
                </c:pt>
                <c:pt idx="37">
                  <c:v>100.5497685185185</c:v>
                </c:pt>
                <c:pt idx="38">
                  <c:v>106.13425925925925</c:v>
                </c:pt>
                <c:pt idx="39">
                  <c:v>104.60069444444446</c:v>
                </c:pt>
                <c:pt idx="40">
                  <c:v>105.35300925925925</c:v>
                </c:pt>
                <c:pt idx="41">
                  <c:v>107.49421296296295</c:v>
                </c:pt>
                <c:pt idx="42">
                  <c:v>107.06018518518519</c:v>
                </c:pt>
                <c:pt idx="43">
                  <c:v>106.85763888888889</c:v>
                </c:pt>
                <c:pt idx="44">
                  <c:v>109.98263888888889</c:v>
                </c:pt>
                <c:pt idx="45">
                  <c:v>110.64814814814814</c:v>
                </c:pt>
                <c:pt idx="46">
                  <c:v>116.23263888888889</c:v>
                </c:pt>
                <c:pt idx="47">
                  <c:v>107.46527777777779</c:v>
                </c:pt>
                <c:pt idx="48">
                  <c:v>104.94791666666666</c:v>
                </c:pt>
                <c:pt idx="49">
                  <c:v>105.17939814814814</c:v>
                </c:pt>
                <c:pt idx="50">
                  <c:v>103.7037037037037</c:v>
                </c:pt>
                <c:pt idx="51">
                  <c:v>106.51041666666667</c:v>
                </c:pt>
                <c:pt idx="52">
                  <c:v>108.24652777777777</c:v>
                </c:pt>
                <c:pt idx="53">
                  <c:v>107.5810185185185</c:v>
                </c:pt>
                <c:pt idx="54">
                  <c:v>108.76736111111111</c:v>
                </c:pt>
                <c:pt idx="55">
                  <c:v>108.99884259259261</c:v>
                </c:pt>
                <c:pt idx="56">
                  <c:v>105.78703703703702</c:v>
                </c:pt>
                <c:pt idx="57">
                  <c:v>107.34953703703702</c:v>
                </c:pt>
                <c:pt idx="58">
                  <c:v>107.46527777777779</c:v>
                </c:pt>
                <c:pt idx="59">
                  <c:v>105.32407407407408</c:v>
                </c:pt>
                <c:pt idx="60">
                  <c:v>105.52662037037037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680-4528-905D-B22150BFC17C}"/>
            </c:ext>
          </c:extLst>
        </c:ser>
        <c:ser>
          <c:idx val="0"/>
          <c:order val="1"/>
          <c:tx>
            <c:strRef>
              <c:f>'נתונים ד''-1'!$H$1</c:f>
              <c:strCache>
                <c:ptCount val="1"/>
                <c:pt idx="0">
                  <c:v>אירו/שקל</c:v>
                </c:pt>
              </c:strCache>
            </c:strRef>
          </c:tx>
          <c:spPr>
            <a:ln w="25400" cap="rnd">
              <a:solidFill>
                <a:srgbClr val="177990"/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ד''-1'!$A$2:$A$62</c:f>
              <c:numCache>
                <c:formatCode>m/d/yyyy</c:formatCode>
                <c:ptCount val="61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  <c:pt idx="44">
                  <c:v>45169</c:v>
                </c:pt>
                <c:pt idx="45">
                  <c:v>45199</c:v>
                </c:pt>
                <c:pt idx="46">
                  <c:v>45230</c:v>
                </c:pt>
                <c:pt idx="47">
                  <c:v>45260</c:v>
                </c:pt>
                <c:pt idx="48">
                  <c:v>45291</c:v>
                </c:pt>
                <c:pt idx="49">
                  <c:v>45322</c:v>
                </c:pt>
                <c:pt idx="50">
                  <c:v>45351</c:v>
                </c:pt>
                <c:pt idx="51">
                  <c:v>45382</c:v>
                </c:pt>
                <c:pt idx="52">
                  <c:v>45412</c:v>
                </c:pt>
                <c:pt idx="53">
                  <c:v>45443</c:v>
                </c:pt>
                <c:pt idx="54">
                  <c:v>45473</c:v>
                </c:pt>
                <c:pt idx="55">
                  <c:v>45504</c:v>
                </c:pt>
                <c:pt idx="56">
                  <c:v>45535</c:v>
                </c:pt>
                <c:pt idx="57">
                  <c:v>45565</c:v>
                </c:pt>
                <c:pt idx="58">
                  <c:v>45596</c:v>
                </c:pt>
                <c:pt idx="59">
                  <c:v>45626</c:v>
                </c:pt>
                <c:pt idx="60">
                  <c:v>45657</c:v>
                </c:pt>
              </c:numCache>
            </c:numRef>
          </c:cat>
          <c:val>
            <c:numRef>
              <c:f>'נתונים ד''-1'!$C$2:$C$62</c:f>
              <c:numCache>
                <c:formatCode>0.00</c:formatCode>
                <c:ptCount val="61"/>
                <c:pt idx="0">
                  <c:v>100</c:v>
                </c:pt>
                <c:pt idx="1">
                  <c:v>98.042906503016852</c:v>
                </c:pt>
                <c:pt idx="2">
                  <c:v>98.488989737507083</c:v>
                </c:pt>
                <c:pt idx="3">
                  <c:v>100.5698519931927</c:v>
                </c:pt>
                <c:pt idx="4">
                  <c:v>98.153782682687833</c:v>
                </c:pt>
                <c:pt idx="5">
                  <c:v>99.360528080037128</c:v>
                </c:pt>
                <c:pt idx="6">
                  <c:v>100.11861172708988</c:v>
                </c:pt>
                <c:pt idx="7">
                  <c:v>104.14109638492084</c:v>
                </c:pt>
                <c:pt idx="8">
                  <c:v>103.46552524366972</c:v>
                </c:pt>
                <c:pt idx="9">
                  <c:v>103.80588933010159</c:v>
                </c:pt>
                <c:pt idx="10">
                  <c:v>102.98076427208498</c:v>
                </c:pt>
                <c:pt idx="11">
                  <c:v>102.25362281470784</c:v>
                </c:pt>
                <c:pt idx="12">
                  <c:v>101.69924191635293</c:v>
                </c:pt>
                <c:pt idx="13">
                  <c:v>102.80800371306276</c:v>
                </c:pt>
                <c:pt idx="14">
                  <c:v>103.4397400856067</c:v>
                </c:pt>
                <c:pt idx="15">
                  <c:v>100.88958795317416</c:v>
                </c:pt>
                <c:pt idx="16">
                  <c:v>101.26347274508791</c:v>
                </c:pt>
                <c:pt idx="17">
                  <c:v>102.33613532050951</c:v>
                </c:pt>
                <c:pt idx="18">
                  <c:v>99.912330462585714</c:v>
                </c:pt>
                <c:pt idx="19">
                  <c:v>99.24707338455984</c:v>
                </c:pt>
                <c:pt idx="20">
                  <c:v>97.913980712701772</c:v>
                </c:pt>
                <c:pt idx="21">
                  <c:v>96.33335052343871</c:v>
                </c:pt>
                <c:pt idx="22">
                  <c:v>95.038935588675159</c:v>
                </c:pt>
                <c:pt idx="23">
                  <c:v>92.566138930431634</c:v>
                </c:pt>
                <c:pt idx="24">
                  <c:v>90.761177866020319</c:v>
                </c:pt>
                <c:pt idx="25">
                  <c:v>91.916352947243567</c:v>
                </c:pt>
                <c:pt idx="26">
                  <c:v>93.530503841988548</c:v>
                </c:pt>
                <c:pt idx="27">
                  <c:v>90.856582950853479</c:v>
                </c:pt>
                <c:pt idx="28">
                  <c:v>90.575524727966567</c:v>
                </c:pt>
                <c:pt idx="29">
                  <c:v>92.199989685936757</c:v>
                </c:pt>
                <c:pt idx="30">
                  <c:v>93.765148780362026</c:v>
                </c:pt>
                <c:pt idx="31">
                  <c:v>89.500283636738686</c:v>
                </c:pt>
                <c:pt idx="32">
                  <c:v>85.988345108555492</c:v>
                </c:pt>
                <c:pt idx="33">
                  <c:v>89.881903976071357</c:v>
                </c:pt>
                <c:pt idx="34">
                  <c:v>90.196482904440202</c:v>
                </c:pt>
                <c:pt idx="35">
                  <c:v>91.903460368212038</c:v>
                </c:pt>
                <c:pt idx="36">
                  <c:v>96.771698210510024</c:v>
                </c:pt>
                <c:pt idx="37">
                  <c:v>97.070806044041049</c:v>
                </c:pt>
                <c:pt idx="38">
                  <c:v>100.33778557062554</c:v>
                </c:pt>
                <c:pt idx="39">
                  <c:v>101.392398535403</c:v>
                </c:pt>
                <c:pt idx="40">
                  <c:v>103.19478108400806</c:v>
                </c:pt>
                <c:pt idx="41">
                  <c:v>102.29487906760868</c:v>
                </c:pt>
                <c:pt idx="42">
                  <c:v>103.61765767624156</c:v>
                </c:pt>
                <c:pt idx="43">
                  <c:v>105.04099840132017</c:v>
                </c:pt>
                <c:pt idx="44">
                  <c:v>106.56747975865093</c:v>
                </c:pt>
                <c:pt idx="45">
                  <c:v>104.50982414522201</c:v>
                </c:pt>
                <c:pt idx="46">
                  <c:v>110.44556753132895</c:v>
                </c:pt>
                <c:pt idx="47">
                  <c:v>104.54076633489761</c:v>
                </c:pt>
                <c:pt idx="48">
                  <c:v>103.4397400856067</c:v>
                </c:pt>
                <c:pt idx="49">
                  <c:v>101.58836573668195</c:v>
                </c:pt>
                <c:pt idx="50">
                  <c:v>100.19081016966634</c:v>
                </c:pt>
                <c:pt idx="51">
                  <c:v>102.60172244855859</c:v>
                </c:pt>
                <c:pt idx="52">
                  <c:v>103.48099633850755</c:v>
                </c:pt>
                <c:pt idx="53">
                  <c:v>103.77752565623226</c:v>
                </c:pt>
                <c:pt idx="54">
                  <c:v>103.66149244494869</c:v>
                </c:pt>
                <c:pt idx="55">
                  <c:v>105.22923005518024</c:v>
                </c:pt>
                <c:pt idx="56">
                  <c:v>104.57944407199216</c:v>
                </c:pt>
                <c:pt idx="57">
                  <c:v>107.07029034087978</c:v>
                </c:pt>
                <c:pt idx="58">
                  <c:v>104.21845185910989</c:v>
                </c:pt>
                <c:pt idx="59">
                  <c:v>99.27285854262287</c:v>
                </c:pt>
                <c:pt idx="60">
                  <c:v>97.890774070445048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680-4528-905D-B22150BFC17C}"/>
            </c:ext>
          </c:extLst>
        </c:ser>
        <c:ser>
          <c:idx val="1"/>
          <c:order val="2"/>
          <c:tx>
            <c:strRef>
              <c:f>'נתונים ד''-1'!$I$1</c:f>
              <c:strCache>
                <c:ptCount val="1"/>
                <c:pt idx="0">
                  <c:v>שער חליפין נומינלי אפקטיבי</c:v>
                </c:pt>
              </c:strCache>
            </c:strRef>
          </c:tx>
          <c:spPr>
            <a:ln w="25400" cap="rnd">
              <a:solidFill>
                <a:srgbClr val="ABAAC7"/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ד''-1'!$A$2:$A$62</c:f>
              <c:numCache>
                <c:formatCode>m/d/yyyy</c:formatCode>
                <c:ptCount val="61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  <c:pt idx="44">
                  <c:v>45169</c:v>
                </c:pt>
                <c:pt idx="45">
                  <c:v>45199</c:v>
                </c:pt>
                <c:pt idx="46">
                  <c:v>45230</c:v>
                </c:pt>
                <c:pt idx="47">
                  <c:v>45260</c:v>
                </c:pt>
                <c:pt idx="48">
                  <c:v>45291</c:v>
                </c:pt>
                <c:pt idx="49">
                  <c:v>45322</c:v>
                </c:pt>
                <c:pt idx="50">
                  <c:v>45351</c:v>
                </c:pt>
                <c:pt idx="51">
                  <c:v>45382</c:v>
                </c:pt>
                <c:pt idx="52">
                  <c:v>45412</c:v>
                </c:pt>
                <c:pt idx="53">
                  <c:v>45443</c:v>
                </c:pt>
                <c:pt idx="54">
                  <c:v>45473</c:v>
                </c:pt>
                <c:pt idx="55">
                  <c:v>45504</c:v>
                </c:pt>
                <c:pt idx="56">
                  <c:v>45535</c:v>
                </c:pt>
                <c:pt idx="57">
                  <c:v>45565</c:v>
                </c:pt>
                <c:pt idx="58">
                  <c:v>45596</c:v>
                </c:pt>
                <c:pt idx="59">
                  <c:v>45626</c:v>
                </c:pt>
                <c:pt idx="60">
                  <c:v>45657</c:v>
                </c:pt>
              </c:numCache>
            </c:numRef>
          </c:cat>
          <c:val>
            <c:numRef>
              <c:f>'נתונים ד''-1'!$D$2:$D$62</c:f>
              <c:numCache>
                <c:formatCode>0.00</c:formatCode>
                <c:ptCount val="61"/>
                <c:pt idx="0">
                  <c:v>100</c:v>
                </c:pt>
                <c:pt idx="1">
                  <c:v>99.016818872669063</c:v>
                </c:pt>
                <c:pt idx="2">
                  <c:v>98.696045757393023</c:v>
                </c:pt>
                <c:pt idx="3">
                  <c:v>99.34361693637041</c:v>
                </c:pt>
                <c:pt idx="4">
                  <c:v>97.578824517949457</c:v>
                </c:pt>
                <c:pt idx="5">
                  <c:v>97.77995010854093</c:v>
                </c:pt>
                <c:pt idx="6">
                  <c:v>97.47963942491738</c:v>
                </c:pt>
                <c:pt idx="7">
                  <c:v>98.128534060773106</c:v>
                </c:pt>
                <c:pt idx="8">
                  <c:v>97.086120554489796</c:v>
                </c:pt>
                <c:pt idx="9">
                  <c:v>98.076145837036165</c:v>
                </c:pt>
                <c:pt idx="10">
                  <c:v>97.503867136714405</c:v>
                </c:pt>
                <c:pt idx="11">
                  <c:v>96.218918900847129</c:v>
                </c:pt>
                <c:pt idx="12">
                  <c:v>94.774303633499372</c:v>
                </c:pt>
                <c:pt idx="13">
                  <c:v>96.737474019704692</c:v>
                </c:pt>
                <c:pt idx="14">
                  <c:v>96.95638657210776</c:v>
                </c:pt>
                <c:pt idx="15">
                  <c:v>95.916818963561255</c:v>
                </c:pt>
                <c:pt idx="16">
                  <c:v>94.826973536830437</c:v>
                </c:pt>
                <c:pt idx="17">
                  <c:v>95.609560779513799</c:v>
                </c:pt>
                <c:pt idx="18">
                  <c:v>94.58587147287804</c:v>
                </c:pt>
                <c:pt idx="19">
                  <c:v>93.98474726347807</c:v>
                </c:pt>
                <c:pt idx="20">
                  <c:v>93.082570910048318</c:v>
                </c:pt>
                <c:pt idx="21">
                  <c:v>92.329573916326765</c:v>
                </c:pt>
                <c:pt idx="22">
                  <c:v>90.552916950064471</c:v>
                </c:pt>
                <c:pt idx="23">
                  <c:v>88.224521526381992</c:v>
                </c:pt>
                <c:pt idx="24">
                  <c:v>86.885203931816974</c:v>
                </c:pt>
                <c:pt idx="25">
                  <c:v>88.718880881743118</c:v>
                </c:pt>
                <c:pt idx="26">
                  <c:v>89.648735890415026</c:v>
                </c:pt>
                <c:pt idx="27">
                  <c:v>87.528519832682449</c:v>
                </c:pt>
                <c:pt idx="28">
                  <c:v>89.337485382011877</c:v>
                </c:pt>
                <c:pt idx="29">
                  <c:v>89.936088806437766</c:v>
                </c:pt>
                <c:pt idx="30">
                  <c:v>93.009368911410576</c:v>
                </c:pt>
                <c:pt idx="31">
                  <c:v>89.178818581940206</c:v>
                </c:pt>
                <c:pt idx="32">
                  <c:v>86.44492930078043</c:v>
                </c:pt>
                <c:pt idx="33">
                  <c:v>90.179224788291862</c:v>
                </c:pt>
                <c:pt idx="34">
                  <c:v>89.502480661502815</c:v>
                </c:pt>
                <c:pt idx="35">
                  <c:v>89.591122560970732</c:v>
                </c:pt>
                <c:pt idx="36">
                  <c:v>92.551691472335278</c:v>
                </c:pt>
                <c:pt idx="37">
                  <c:v>92.499512857082934</c:v>
                </c:pt>
                <c:pt idx="38">
                  <c:v>96.035795466031828</c:v>
                </c:pt>
                <c:pt idx="39">
                  <c:v>95.638294413542539</c:v>
                </c:pt>
                <c:pt idx="40">
                  <c:v>96.359272246071242</c:v>
                </c:pt>
                <c:pt idx="41">
                  <c:v>96.727502003388423</c:v>
                </c:pt>
                <c:pt idx="42">
                  <c:v>95.411725660355515</c:v>
                </c:pt>
                <c:pt idx="43">
                  <c:v>95.969065347237006</c:v>
                </c:pt>
                <c:pt idx="44">
                  <c:v>97.613344064432866</c:v>
                </c:pt>
                <c:pt idx="45">
                  <c:v>96.856354497188761</c:v>
                </c:pt>
                <c:pt idx="46">
                  <c:v>101.73686340989829</c:v>
                </c:pt>
                <c:pt idx="47">
                  <c:v>95.554006778525405</c:v>
                </c:pt>
                <c:pt idx="48">
                  <c:v>93.934844681646609</c:v>
                </c:pt>
                <c:pt idx="49">
                  <c:v>93.005144689609182</c:v>
                </c:pt>
                <c:pt idx="50">
                  <c:v>91.385395054931365</c:v>
                </c:pt>
                <c:pt idx="51">
                  <c:v>93.401212653664601</c:v>
                </c:pt>
                <c:pt idx="52">
                  <c:v>94.371830966547691</c:v>
                </c:pt>
                <c:pt idx="53">
                  <c:v>94.175085199419499</c:v>
                </c:pt>
                <c:pt idx="54">
                  <c:v>94.638056961861338</c:v>
                </c:pt>
                <c:pt idx="55">
                  <c:v>95.417353683873415</c:v>
                </c:pt>
                <c:pt idx="56">
                  <c:v>93.651278334961447</c:v>
                </c:pt>
                <c:pt idx="57">
                  <c:v>95.667546188122543</c:v>
                </c:pt>
                <c:pt idx="58">
                  <c:v>94.028246730433423</c:v>
                </c:pt>
                <c:pt idx="59">
                  <c:v>90.774126778323975</c:v>
                </c:pt>
                <c:pt idx="60">
                  <c:v>89.828296794474511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680-4528-905D-B22150BFC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504424"/>
        <c:axId val="705508032"/>
      </c:lineChart>
      <c:dateAx>
        <c:axId val="70550442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05508032"/>
        <c:crosses val="autoZero"/>
        <c:auto val="1"/>
        <c:lblOffset val="100"/>
        <c:baseTimeUnit val="months"/>
        <c:majorUnit val="11"/>
        <c:majorTimeUnit val="months"/>
      </c:dateAx>
      <c:valAx>
        <c:axId val="705508032"/>
        <c:scaling>
          <c:orientation val="minMax"/>
          <c:max val="120"/>
          <c:min val="80"/>
        </c:scaling>
        <c:delete val="0"/>
        <c:axPos val="l"/>
        <c:majorGridlines>
          <c:spPr>
            <a:ln w="6350" cap="flat" cmpd="sng" algn="ctr">
              <a:solidFill>
                <a:srgbClr val="B4B4B4">
                  <a:alpha val="69804"/>
                </a:srgb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0550442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3666111111111108E-2"/>
          <c:y val="0.91379260040726518"/>
          <c:w val="0.87500132095078265"/>
          <c:h val="8.0325812156917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6518518518519"/>
          <c:y val="3.9444135802469138E-2"/>
          <c:w val="0.71095074074074061"/>
          <c:h val="0.846391049382715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'נתונים ד''-2'!$B$1</c:f>
              <c:strCache>
                <c:ptCount val="1"/>
                <c:pt idx="0">
                  <c:v>תרומה לפיחות</c:v>
                </c:pt>
              </c:strCache>
            </c:strRef>
          </c:tx>
          <c:spPr>
            <a:solidFill>
              <a:srgbClr val="079198"/>
            </a:solidFill>
            <a:ln w="15875" cmpd="sng">
              <a:prstDash val="solid"/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1502-4E61-AC6B-25390821DF69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1502-4E61-AC6B-25390821DF69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1502-4E61-AC6B-25390821DF69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1502-4E61-AC6B-25390821DF69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5-1502-4E61-AC6B-25390821DF69}"/>
              </c:ext>
            </c:extLst>
          </c:dPt>
          <c:dPt>
            <c:idx val="5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6-1502-4E61-AC6B-25390821DF69}"/>
              </c:ext>
            </c:extLst>
          </c:dPt>
          <c:dPt>
            <c:idx val="6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7-1502-4E61-AC6B-25390821DF69}"/>
              </c:ext>
            </c:extLst>
          </c:dPt>
          <c:dPt>
            <c:idx val="7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8-1502-4E61-AC6B-25390821DF69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9-1502-4E61-AC6B-25390821DF69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B-1502-4E61-AC6B-25390821DF69}"/>
              </c:ext>
            </c:extLst>
          </c:dPt>
          <c:dPt>
            <c:idx val="1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C-1502-4E61-AC6B-25390821DF69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5875" cmpd="sng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225-4351-B23D-81E9902EA550}"/>
              </c:ext>
            </c:extLst>
          </c:dPt>
          <c:dPt>
            <c:idx val="13"/>
            <c:invertIfNegative val="1"/>
            <c:bubble3D val="0"/>
            <c:spPr>
              <a:solidFill>
                <a:srgbClr val="177990"/>
              </a:solidFill>
              <a:ln w="15875" cmpd="sng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AA4-49C4-851E-C5E2D570D6BC}"/>
              </c:ext>
            </c:extLst>
          </c:dPt>
          <c:dLbls>
            <c:dLbl>
              <c:idx val="0"/>
              <c:layout>
                <c:manualLayout>
                  <c:x val="-1.1727777777776915E-3"/>
                  <c:y val="-3.0731481481481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02-4E61-AC6B-25390821DF69}"/>
                </c:ext>
              </c:extLst>
            </c:dLbl>
            <c:dLbl>
              <c:idx val="1"/>
              <c:layout>
                <c:manualLayout>
                  <c:x val="-3.5274074074074075E-3"/>
                  <c:y val="6.172839506262666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02-4E61-AC6B-25390821DF69}"/>
                </c:ext>
              </c:extLst>
            </c:dLbl>
            <c:dLbl>
              <c:idx val="8"/>
              <c:layout>
                <c:manualLayout>
                  <c:x val="-8.294453084499740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02-4E61-AC6B-25390821DF69}"/>
                </c:ext>
              </c:extLst>
            </c:dLbl>
            <c:dLbl>
              <c:idx val="9"/>
              <c:layout>
                <c:manualLayout>
                  <c:x val="-1.7636388888888896E-2"/>
                  <c:y val="-1.09154100529099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284166666666661E-2"/>
                      <c:h val="4.7986574074074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502-4E61-AC6B-25390821DF69}"/>
                </c:ext>
              </c:extLst>
            </c:dLbl>
            <c:dLbl>
              <c:idx val="10"/>
              <c:layout>
                <c:manualLayout>
                  <c:x val="-1.7149166666666538E-2"/>
                  <c:y val="5.88564814814814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339722222222226E-2"/>
                      <c:h val="6.31055555555555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1502-4E61-AC6B-25390821DF69}"/>
                </c:ext>
              </c:extLst>
            </c:dLbl>
            <c:dLbl>
              <c:idx val="11"/>
              <c:layout>
                <c:manualLayout>
                  <c:x val="-7.055555555555555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225-4351-B23D-81E9902EA550}"/>
                </c:ext>
              </c:extLst>
            </c:dLbl>
            <c:dLbl>
              <c:idx val="12"/>
              <c:layout>
                <c:manualLayout>
                  <c:x val="-1.0583333333333333E-2"/>
                  <c:y val="1.0779196465456927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AA4-49C4-851E-C5E2D570D6BC}"/>
                </c:ext>
              </c:extLst>
            </c:dLbl>
            <c:dLbl>
              <c:idx val="13"/>
              <c:layout>
                <c:manualLayout>
                  <c:x val="-7.055555555555555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AA4-49C4-851E-C5E2D570D6B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rtl="0">
                  <a:defRPr sz="1100" b="0" i="0" u="none" strike="noStrike" baseline="0">
                    <a:solidFill>
                      <a:srgbClr val="000000"/>
                    </a:solidFill>
                    <a:latin typeface="Assistant" panose="00000500000000000000" pitchFamily="2" charset="-79"/>
                    <a:ea typeface="David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'נתונים ד''-2'!$A$2:$A$15</c:f>
              <c:strCache>
                <c:ptCount val="14"/>
                <c:pt idx="0">
                  <c:v>(EUR) גוש האירו</c:v>
                </c:pt>
                <c:pt idx="1">
                  <c:v>(TRY) טורקיה</c:v>
                </c:pt>
                <c:pt idx="2">
                  <c:v>(RUB) רוסיה</c:v>
                </c:pt>
                <c:pt idx="3">
                  <c:v>(BRL) ברזיל</c:v>
                </c:pt>
                <c:pt idx="4">
                  <c:v>(CNY) סין</c:v>
                </c:pt>
                <c:pt idx="5">
                  <c:v>(KRW) דרום קוריאה </c:v>
                </c:pt>
                <c:pt idx="6">
                  <c:v>שאר המטבעות</c:v>
                </c:pt>
                <c:pt idx="7">
                  <c:v>(MXN) מכסיקו</c:v>
                </c:pt>
                <c:pt idx="8">
                  <c:v>(JPY) יפן</c:v>
                </c:pt>
                <c:pt idx="9">
                  <c:v>(CHF) שווייץ</c:v>
                </c:pt>
                <c:pt idx="10">
                  <c:v>(CAD) קנדה</c:v>
                </c:pt>
                <c:pt idx="11">
                  <c:v>(TWD) טיוואן</c:v>
                </c:pt>
                <c:pt idx="12">
                  <c:v>(GBP) אנגליה</c:v>
                </c:pt>
                <c:pt idx="13">
                  <c:v>(USD) ארצות הברית</c:v>
                </c:pt>
              </c:strCache>
            </c:strRef>
          </c:cat>
          <c:val>
            <c:numRef>
              <c:f>'נתונים ד''-2'!$B$2:$B$15</c:f>
              <c:numCache>
                <c:formatCode>0.00</c:formatCode>
                <c:ptCount val="14"/>
                <c:pt idx="0">
                  <c:v>-1.29</c:v>
                </c:pt>
                <c:pt idx="1">
                  <c:v>-0.86</c:v>
                </c:pt>
                <c:pt idx="2">
                  <c:v>-0.4</c:v>
                </c:pt>
                <c:pt idx="3">
                  <c:v>-0.39</c:v>
                </c:pt>
                <c:pt idx="4">
                  <c:v>-0.32</c:v>
                </c:pt>
                <c:pt idx="5">
                  <c:v>-0.28000000000000003</c:v>
                </c:pt>
                <c:pt idx="6">
                  <c:v>-0.2200000000000002</c:v>
                </c:pt>
                <c:pt idx="7">
                  <c:v>-0.2</c:v>
                </c:pt>
                <c:pt idx="8">
                  <c:v>-0.19</c:v>
                </c:pt>
                <c:pt idx="9">
                  <c:v>-0.13</c:v>
                </c:pt>
                <c:pt idx="10">
                  <c:v>-0.11</c:v>
                </c:pt>
                <c:pt idx="11">
                  <c:v>-0.1</c:v>
                </c:pt>
                <c:pt idx="12">
                  <c:v>-0.06</c:v>
                </c:pt>
                <c:pt idx="13">
                  <c:v>0.15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A6A6"/>
                  </a:solidFill>
                  <a:ln w="15875" cmpd="sng"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D-1502-4E61-AC6B-25390821D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00149632"/>
        <c:axId val="200155520"/>
      </c:barChart>
      <c:catAx>
        <c:axId val="200149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ssistant" panose="00000500000000000000" pitchFamily="2" charset="-79"/>
                <a:ea typeface="Arial"/>
                <a:cs typeface="Assistant" panose="00000500000000000000" pitchFamily="2" charset="-79"/>
              </a:defRPr>
            </a:pPr>
            <a:endParaRPr lang="he-IL"/>
          </a:p>
        </c:txPr>
        <c:crossAx val="200155520"/>
        <c:crosses val="autoZero"/>
        <c:auto val="1"/>
        <c:lblAlgn val="ctr"/>
        <c:lblOffset val="100"/>
        <c:noMultiLvlLbl val="0"/>
      </c:catAx>
      <c:valAx>
        <c:axId val="200155520"/>
        <c:scaling>
          <c:orientation val="minMax"/>
          <c:max val="0.30000000000000004"/>
        </c:scaling>
        <c:delete val="1"/>
        <c:axPos val="t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crossAx val="200149632"/>
        <c:crosses val="autoZero"/>
        <c:crossBetween val="between"/>
        <c:maj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David"/>
          <a:ea typeface="David"/>
          <a:cs typeface="David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97638888888889"/>
          <c:y val="4.1970833333333332E-2"/>
          <c:w val="0.82126777777777782"/>
          <c:h val="0.8410902777777777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'נתונים ד''-3'!$B$2</c:f>
              <c:strCache>
                <c:ptCount val="1"/>
                <c:pt idx="0">
                  <c:v>שינוי 1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32A-498F-8A65-BA28129A47E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E36-4655-ACF7-8A89461069E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E36-4655-ACF7-8A89461069EA}"/>
              </c:ext>
            </c:extLst>
          </c:dPt>
          <c:dPt>
            <c:idx val="11"/>
            <c:invertIfNegative val="0"/>
            <c:bubble3D val="0"/>
            <c:spPr>
              <a:solidFill>
                <a:srgbClr val="17799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E1A3-47A9-A4C3-FCC5C4343319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E36-4655-ACF7-8A89461069E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E36-4655-ACF7-8A89461069EA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E36-4655-ACF7-8A89461069EA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E36-4655-ACF7-8A89461069EA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E36-4655-ACF7-8A89461069EA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E36-4655-ACF7-8A89461069EA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E36-4655-ACF7-8A89461069EA}"/>
              </c:ext>
            </c:extLst>
          </c:dPt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100"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2-E4B9-4197-8D52-A7794EFF32F3}"/>
                </c:ext>
              </c:extLst>
            </c:dLbl>
            <c:dLbl>
              <c:idx val="18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100">
                      <a:latin typeface="Assistant" panose="00000500000000000000" pitchFamily="2" charset="-79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CE36-4655-ACF7-8A89461069E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latin typeface="Assistant" panose="00000500000000000000" pitchFamily="2" charset="-79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'נתונים ד''-3'!$A$3:$A$14</c:f>
              <c:strCache>
                <c:ptCount val="12"/>
                <c:pt idx="0">
                  <c:v>ברזיל</c:v>
                </c:pt>
                <c:pt idx="1">
                  <c:v>מקסיקו</c:v>
                </c:pt>
                <c:pt idx="2">
                  <c:v>טורקיה</c:v>
                </c:pt>
                <c:pt idx="3">
                  <c:v>נורבגיה</c:v>
                </c:pt>
                <c:pt idx="4">
                  <c:v>יפן</c:v>
                </c:pt>
                <c:pt idx="5">
                  <c:v>שבדיה</c:v>
                </c:pt>
                <c:pt idx="6">
                  <c:v>קנדה</c:v>
                </c:pt>
                <c:pt idx="7">
                  <c:v>שוויץ</c:v>
                </c:pt>
                <c:pt idx="8">
                  <c:v>גוש האירו</c:v>
                </c:pt>
                <c:pt idx="9">
                  <c:v>סין</c:v>
                </c:pt>
                <c:pt idx="10">
                  <c:v>בריטניה</c:v>
                </c:pt>
                <c:pt idx="11">
                  <c:v>ישראל</c:v>
                </c:pt>
              </c:strCache>
            </c:strRef>
          </c:cat>
          <c:val>
            <c:numRef>
              <c:f>'נתונים ד''-3'!$B$3:$B$14</c:f>
              <c:numCache>
                <c:formatCode>General</c:formatCode>
                <c:ptCount val="12"/>
                <c:pt idx="0">
                  <c:v>21.371450772169521</c:v>
                </c:pt>
                <c:pt idx="1">
                  <c:v>18.824504977783306</c:v>
                </c:pt>
                <c:pt idx="2">
                  <c:v>16.451068377880894</c:v>
                </c:pt>
                <c:pt idx="3">
                  <c:v>11.149173891275144</c:v>
                </c:pt>
                <c:pt idx="4">
                  <c:v>10.503907987545279</c:v>
                </c:pt>
                <c:pt idx="5">
                  <c:v>9.3414136305341344</c:v>
                </c:pt>
                <c:pt idx="6">
                  <c:v>8.2209867963863879</c:v>
                </c:pt>
                <c:pt idx="7">
                  <c:v>7.5567305573915107</c:v>
                </c:pt>
                <c:pt idx="8">
                  <c:v>6.4624005784526428</c:v>
                </c:pt>
                <c:pt idx="9">
                  <c:v>2.7303988053648975</c:v>
                </c:pt>
                <c:pt idx="10">
                  <c:v>1.911776228159523</c:v>
                </c:pt>
                <c:pt idx="1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E36-4655-ACF7-8A89461069E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00732672"/>
        <c:axId val="200556544"/>
      </c:barChart>
      <c:catAx>
        <c:axId val="200732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 rtl="1">
              <a:defRPr sz="1100">
                <a:solidFill>
                  <a:schemeClr val="tx1"/>
                </a:solidFill>
                <a:latin typeface="Assistant" panose="00000500000000000000" pitchFamily="2" charset="-79"/>
                <a:cs typeface="Assistant" panose="00000500000000000000" pitchFamily="2" charset="-79"/>
              </a:defRPr>
            </a:pPr>
            <a:endParaRPr lang="he-IL"/>
          </a:p>
        </c:txPr>
        <c:crossAx val="200556544"/>
        <c:crosses val="autoZero"/>
        <c:auto val="1"/>
        <c:lblAlgn val="r"/>
        <c:lblOffset val="100"/>
        <c:noMultiLvlLbl val="0"/>
      </c:catAx>
      <c:valAx>
        <c:axId val="200556544"/>
        <c:scaling>
          <c:orientation val="minMax"/>
          <c:max val="25"/>
        </c:scaling>
        <c:delete val="1"/>
        <c:axPos val="b"/>
        <c:numFmt formatCode="#,##0.0" sourceLinked="0"/>
        <c:majorTickMark val="out"/>
        <c:minorTickMark val="none"/>
        <c:tickLblPos val="nextTo"/>
        <c:crossAx val="200732672"/>
        <c:crosses val="autoZero"/>
        <c:crossBetween val="between"/>
        <c:majorUnit val="7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39618804453006E-2"/>
          <c:y val="4.5046296296296306E-2"/>
          <c:w val="0.91650495848284608"/>
          <c:h val="0.542796913580246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'נתונים ד''-4'!$C$1</c:f>
              <c:strCache>
                <c:ptCount val="1"/>
                <c:pt idx="0">
                  <c:v>גלובלי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'נתונים ד''-4'!$A$2:$A$13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'נתונים ד''-4'!$C$2:$C$13</c:f>
              <c:numCache>
                <c:formatCode>#,##0.0</c:formatCode>
                <c:ptCount val="12"/>
                <c:pt idx="0">
                  <c:v>2.2424632612000002</c:v>
                </c:pt>
                <c:pt idx="1">
                  <c:v>1.1370018704919997</c:v>
                </c:pt>
                <c:pt idx="2">
                  <c:v>0.41108693465700041</c:v>
                </c:pt>
                <c:pt idx="3">
                  <c:v>1.6999078788619997</c:v>
                </c:pt>
                <c:pt idx="4">
                  <c:v>-1.55130455256</c:v>
                </c:pt>
                <c:pt idx="5">
                  <c:v>1.0604398300540001</c:v>
                </c:pt>
                <c:pt idx="6">
                  <c:v>-1.5114974134670001</c:v>
                </c:pt>
                <c:pt idx="7">
                  <c:v>-2.5153119807289999</c:v>
                </c:pt>
                <c:pt idx="8">
                  <c:v>-1.4193296056700004</c:v>
                </c:pt>
                <c:pt idx="9">
                  <c:v>3.8693700462329996</c:v>
                </c:pt>
                <c:pt idx="10">
                  <c:v>1.2509776367149996</c:v>
                </c:pt>
                <c:pt idx="11">
                  <c:v>2.96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8-4881-8721-7427A723EC86}"/>
            </c:ext>
          </c:extLst>
        </c:ser>
        <c:ser>
          <c:idx val="1"/>
          <c:order val="1"/>
          <c:tx>
            <c:strRef>
              <c:f>'נתונים ד''-4'!$D$1</c:f>
              <c:strCache>
                <c:ptCount val="1"/>
                <c:pt idx="0">
                  <c:v>מקומי</c:v>
                </c:pt>
              </c:strCache>
            </c:strRef>
          </c:tx>
          <c:spPr>
            <a:solidFill>
              <a:srgbClr val="177990"/>
            </a:solidFill>
            <a:ln>
              <a:noFill/>
            </a:ln>
            <a:effectLst/>
          </c:spPr>
          <c:invertIfNegative val="0"/>
          <c:cat>
            <c:numRef>
              <c:f>'נתונים ד''-4'!$A$2:$A$13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'נתונים ד''-4'!$D$2:$D$13</c:f>
              <c:numCache>
                <c:formatCode>#,##0.0</c:formatCode>
                <c:ptCount val="12"/>
                <c:pt idx="0">
                  <c:v>-2.0221381927239999</c:v>
                </c:pt>
                <c:pt idx="1">
                  <c:v>-2.5499634577710006</c:v>
                </c:pt>
                <c:pt idx="2">
                  <c:v>2.2594089937570008</c:v>
                </c:pt>
                <c:pt idx="3">
                  <c:v>-8.3057781948999918E-2</c:v>
                </c:pt>
                <c:pt idx="4">
                  <c:v>0.93459794588100031</c:v>
                </c:pt>
                <c:pt idx="5">
                  <c:v>3.6267698226000004E-2</c:v>
                </c:pt>
                <c:pt idx="6">
                  <c:v>1.7240938262540002</c:v>
                </c:pt>
                <c:pt idx="7">
                  <c:v>-0.47561553107299986</c:v>
                </c:pt>
                <c:pt idx="8">
                  <c:v>2.8855519084139991</c:v>
                </c:pt>
                <c:pt idx="9">
                  <c:v>-3.7616114151180007</c:v>
                </c:pt>
                <c:pt idx="10">
                  <c:v>-3.1811721271200009</c:v>
                </c:pt>
                <c:pt idx="11">
                  <c:v>-2.85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68-4881-8721-7427A723E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99391544"/>
        <c:axId val="899392200"/>
      </c:barChart>
      <c:lineChart>
        <c:grouping val="standard"/>
        <c:varyColors val="0"/>
        <c:ser>
          <c:idx val="2"/>
          <c:order val="2"/>
          <c:tx>
            <c:v>שקל דולר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'נתונים ד''-4'!$F$16:$F$17</c:f>
              <c:numCache>
                <c:formatCode>General</c:formatCode>
                <c:ptCount val="2"/>
              </c:numCache>
            </c:numRef>
          </c:cat>
          <c:val>
            <c:numRef>
              <c:f>'נתונים ד''-4'!$E$2:$E$13</c:f>
              <c:numCache>
                <c:formatCode>#,##0.0</c:formatCode>
                <c:ptCount val="12"/>
                <c:pt idx="0">
                  <c:v>0.220325068471</c:v>
                </c:pt>
                <c:pt idx="1">
                  <c:v>-1.4129615872789998</c:v>
                </c:pt>
                <c:pt idx="2">
                  <c:v>2.6704959284159999</c:v>
                </c:pt>
                <c:pt idx="3">
                  <c:v>1.616850096911</c:v>
                </c:pt>
                <c:pt idx="4">
                  <c:v>-0.61670660667699995</c:v>
                </c:pt>
                <c:pt idx="5">
                  <c:v>1.0967075282760002</c:v>
                </c:pt>
                <c:pt idx="6">
                  <c:v>0.21259641278700037</c:v>
                </c:pt>
                <c:pt idx="7">
                  <c:v>-2.9909275117969996</c:v>
                </c:pt>
                <c:pt idx="8">
                  <c:v>1.4662223027440007</c:v>
                </c:pt>
                <c:pt idx="9">
                  <c:v>0.10775863111699982</c:v>
                </c:pt>
                <c:pt idx="10">
                  <c:v>-1.9301944904039998</c:v>
                </c:pt>
                <c:pt idx="1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68-4881-8721-7427A723E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391544"/>
        <c:axId val="899392200"/>
      </c:lineChart>
      <c:catAx>
        <c:axId val="89939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D9D9D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99392200"/>
        <c:crosses val="autoZero"/>
        <c:auto val="1"/>
        <c:lblAlgn val="ctr"/>
        <c:lblOffset val="100"/>
        <c:noMultiLvlLbl val="0"/>
      </c:catAx>
      <c:valAx>
        <c:axId val="899392200"/>
        <c:scaling>
          <c:orientation val="minMax"/>
          <c:max val="6"/>
          <c:min val="-8"/>
        </c:scaling>
        <c:delete val="0"/>
        <c:axPos val="l"/>
        <c:majorGridlines>
          <c:spPr>
            <a:ln w="6350" cap="flat" cmpd="sng" algn="ctr">
              <a:solidFill>
                <a:srgbClr val="B4B4B4">
                  <a:alpha val="70000"/>
                </a:srgb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9939154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44444444444447"/>
          <c:y val="0.91138086419753084"/>
          <c:w val="0.39560481481481491"/>
          <c:h val="8.81256172839506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bg1">
                    <a:lumMod val="50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>
                <a:solidFill>
                  <a:schemeClr val="tx1">
                    <a:lumMod val="50000"/>
                    <a:lumOff val="50000"/>
                  </a:schemeClr>
                </a:solidFill>
              </a:rPr>
              <a:t>סך השפעה גלובלית</a:t>
            </a:r>
          </a:p>
        </c:rich>
      </c:tx>
      <c:layout>
        <c:manualLayout>
          <c:xMode val="edge"/>
          <c:yMode val="edge"/>
          <c:x val="0.11136033152890901"/>
          <c:y val="1.65000216535717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bg1">
                  <a:lumMod val="50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1.7095520109690173E-2"/>
          <c:y val="0.46571718259877698"/>
          <c:w val="0.93023751062663618"/>
          <c:h val="0.534282817401223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9A-4C73-90E0-5BD2DB8F1B86}"/>
              </c:ext>
            </c:extLst>
          </c:dPt>
          <c:dPt>
            <c:idx val="1"/>
            <c:invertIfNegative val="0"/>
            <c:bubble3D val="0"/>
            <c:spPr>
              <a:solidFill>
                <a:srgbClr val="1779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A-4C73-90E0-5BD2DB8F1B86}"/>
              </c:ext>
            </c:extLst>
          </c:dPt>
          <c:dLbls>
            <c:dLbl>
              <c:idx val="0"/>
              <c:layout>
                <c:manualLayout>
                  <c:x val="-5.8159586271475079E-3"/>
                  <c:y val="0.435721044253338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50596378710258"/>
                      <c:h val="0.294353686060849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D9A-4C73-90E0-5BD2DB8F1B86}"/>
                </c:ext>
              </c:extLst>
            </c:dLbl>
            <c:dLbl>
              <c:idx val="1"/>
              <c:layout>
                <c:manualLayout>
                  <c:x val="-6.8577666443625247E-3"/>
                  <c:y val="7.8051283531868154E-3"/>
                </c:manualLayout>
              </c:layout>
              <c:tx>
                <c:rich>
                  <a:bodyPr/>
                  <a:lstStyle/>
                  <a:p>
                    <a:fld id="{04795F80-E05D-49A5-B4A7-47CE8F6B579C}" type="VALUE">
                      <a:rPr lang="en-US">
                        <a:solidFill>
                          <a:schemeClr val="bg1"/>
                        </a:solidFill>
                      </a:rPr>
                      <a:pPr/>
                      <a:t>[ערך]</a:t>
                    </a:fld>
                    <a:endParaRPr lang="he-IL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02628992833311"/>
                      <c:h val="0.2220105553730432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D9A-4C73-90E0-5BD2DB8F1B8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'נתונים ד''-4'!$G$2:$H$2</c:f>
              <c:numCache>
                <c:formatCode>#,##0.0</c:formatCode>
                <c:ptCount val="2"/>
                <c:pt idx="0">
                  <c:v>7.6338039057869995</c:v>
                </c:pt>
                <c:pt idx="1">
                  <c:v>-7.0836381332230012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9A-4C73-90E0-5BD2DB8F1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7"/>
        <c:axId val="908806752"/>
        <c:axId val="908804784"/>
      </c:barChart>
      <c:catAx>
        <c:axId val="9088067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08804784"/>
        <c:crosses val="autoZero"/>
        <c:auto val="1"/>
        <c:lblAlgn val="ctr"/>
        <c:lblOffset val="100"/>
        <c:noMultiLvlLbl val="0"/>
      </c:catAx>
      <c:valAx>
        <c:axId val="908804784"/>
        <c:scaling>
          <c:orientation val="minMax"/>
          <c:max val="5"/>
          <c:min val="-5"/>
        </c:scaling>
        <c:delete val="1"/>
        <c:axPos val="l"/>
        <c:numFmt formatCode="#,##0.0" sourceLinked="1"/>
        <c:majorTickMark val="out"/>
        <c:minorTickMark val="none"/>
        <c:tickLblPos val="nextTo"/>
        <c:crossAx val="90880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sz="11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93055555555551E-2"/>
          <c:y val="5.6446759259259252E-2"/>
          <c:w val="0.85240722222222221"/>
          <c:h val="0.65231018518518513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ד-5'!$C$1</c:f>
              <c:strCache>
                <c:ptCount val="1"/>
                <c:pt idx="0">
                  <c:v>ממוצע השווקים המתעוררים</c:v>
                </c:pt>
              </c:strCache>
            </c:strRef>
          </c:tx>
          <c:spPr>
            <a:ln w="25400" cap="rnd">
              <a:solidFill>
                <a:srgbClr val="28B6C7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ABCA-4960-A4BB-7A7261E77FE7}"/>
              </c:ext>
            </c:extLst>
          </c:dPt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ABCA-4960-A4BB-7A7261E77FE7}"/>
              </c:ext>
            </c:extLst>
          </c:dPt>
          <c:dPt>
            <c:idx val="2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38D0-4BD3-AE31-522FE1512D11}"/>
              </c:ext>
            </c:extLst>
          </c:dPt>
          <c:cat>
            <c:numRef>
              <c:f>'נתונים ד-5'!$A$2:$A$86</c:f>
              <c:numCache>
                <c:formatCode>General</c:formatCode>
                <c:ptCount val="85"/>
                <c:pt idx="5">
                  <c:v>2018</c:v>
                </c:pt>
                <c:pt idx="17">
                  <c:v>2019</c:v>
                </c:pt>
                <c:pt idx="29">
                  <c:v>2020</c:v>
                </c:pt>
                <c:pt idx="41">
                  <c:v>2021</c:v>
                </c:pt>
                <c:pt idx="53">
                  <c:v>2022</c:v>
                </c:pt>
                <c:pt idx="65">
                  <c:v>2023</c:v>
                </c:pt>
                <c:pt idx="77">
                  <c:v>2024</c:v>
                </c:pt>
              </c:numCache>
            </c:numRef>
          </c:cat>
          <c:val>
            <c:numRef>
              <c:f>'נתונים ד-5'!$C$2:$C$86</c:f>
              <c:numCache>
                <c:formatCode>0.00</c:formatCode>
                <c:ptCount val="85"/>
                <c:pt idx="0">
                  <c:v>8.9242700000000017</c:v>
                </c:pt>
                <c:pt idx="1">
                  <c:v>8.9430899999999998</c:v>
                </c:pt>
                <c:pt idx="2">
                  <c:v>8.5703700000000005</c:v>
                </c:pt>
                <c:pt idx="3">
                  <c:v>8.6002700000000001</c:v>
                </c:pt>
                <c:pt idx="4">
                  <c:v>10.386649999999999</c:v>
                </c:pt>
                <c:pt idx="5">
                  <c:v>10.52284</c:v>
                </c:pt>
                <c:pt idx="6">
                  <c:v>10.164719999999999</c:v>
                </c:pt>
                <c:pt idx="7">
                  <c:v>12.28186</c:v>
                </c:pt>
                <c:pt idx="8">
                  <c:v>11.301600000000002</c:v>
                </c:pt>
                <c:pt idx="9">
                  <c:v>10.96416</c:v>
                </c:pt>
                <c:pt idx="10">
                  <c:v>10.719750000000001</c:v>
                </c:pt>
                <c:pt idx="11">
                  <c:v>10.5906</c:v>
                </c:pt>
                <c:pt idx="12">
                  <c:v>9.5177899999999998</c:v>
                </c:pt>
                <c:pt idx="13">
                  <c:v>9.1879200000000001</c:v>
                </c:pt>
                <c:pt idx="14">
                  <c:v>9.4225600000000007</c:v>
                </c:pt>
                <c:pt idx="15">
                  <c:v>9.1705099999999984</c:v>
                </c:pt>
                <c:pt idx="16">
                  <c:v>9.1610099999999992</c:v>
                </c:pt>
                <c:pt idx="17">
                  <c:v>8.8401800000000001</c:v>
                </c:pt>
                <c:pt idx="18">
                  <c:v>8.1019800000000011</c:v>
                </c:pt>
                <c:pt idx="19">
                  <c:v>9.3963099999999997</c:v>
                </c:pt>
                <c:pt idx="20">
                  <c:v>8.6778100000000009</c:v>
                </c:pt>
                <c:pt idx="21">
                  <c:v>7.8876499999999989</c:v>
                </c:pt>
                <c:pt idx="22">
                  <c:v>7.66275</c:v>
                </c:pt>
                <c:pt idx="23">
                  <c:v>7.6097000000000001</c:v>
                </c:pt>
                <c:pt idx="24">
                  <c:v>7.270789999999999</c:v>
                </c:pt>
                <c:pt idx="25">
                  <c:v>8.3796999999999997</c:v>
                </c:pt>
                <c:pt idx="26">
                  <c:v>15.21552</c:v>
                </c:pt>
                <c:pt idx="27">
                  <c:v>12.48714</c:v>
                </c:pt>
                <c:pt idx="28">
                  <c:v>10.84933</c:v>
                </c:pt>
                <c:pt idx="29">
                  <c:v>10.66526</c:v>
                </c:pt>
                <c:pt idx="30">
                  <c:v>9.6891399999999983</c:v>
                </c:pt>
                <c:pt idx="31">
                  <c:v>11.07789</c:v>
                </c:pt>
                <c:pt idx="32">
                  <c:v>11.89836</c:v>
                </c:pt>
                <c:pt idx="33">
                  <c:v>11.224349999999998</c:v>
                </c:pt>
                <c:pt idx="34">
                  <c:v>10.177720000000001</c:v>
                </c:pt>
                <c:pt idx="35">
                  <c:v>10.63114</c:v>
                </c:pt>
                <c:pt idx="36">
                  <c:v>10.056920000000002</c:v>
                </c:pt>
                <c:pt idx="37">
                  <c:v>9.6929600000000011</c:v>
                </c:pt>
                <c:pt idx="38">
                  <c:v>11.72771</c:v>
                </c:pt>
                <c:pt idx="39">
                  <c:v>10.010099999999998</c:v>
                </c:pt>
                <c:pt idx="40">
                  <c:v>9.5350900000000003</c:v>
                </c:pt>
                <c:pt idx="41">
                  <c:v>9.3342800000000015</c:v>
                </c:pt>
                <c:pt idx="42">
                  <c:v>9.3885899999999989</c:v>
                </c:pt>
                <c:pt idx="43">
                  <c:v>9.6462600000000016</c:v>
                </c:pt>
                <c:pt idx="44">
                  <c:v>9.8693299999999997</c:v>
                </c:pt>
                <c:pt idx="45">
                  <c:v>10.31446</c:v>
                </c:pt>
                <c:pt idx="46">
                  <c:v>13.099160000000001</c:v>
                </c:pt>
                <c:pt idx="47">
                  <c:v>14.71941</c:v>
                </c:pt>
                <c:pt idx="48">
                  <c:v>11.67389</c:v>
                </c:pt>
                <c:pt idx="49">
                  <c:v>10.881540000000001</c:v>
                </c:pt>
                <c:pt idx="50">
                  <c:v>13.146290000000002</c:v>
                </c:pt>
                <c:pt idx="51">
                  <c:v>12.25516</c:v>
                </c:pt>
                <c:pt idx="52">
                  <c:v>13.858929999999999</c:v>
                </c:pt>
                <c:pt idx="53">
                  <c:v>13.900539999999999</c:v>
                </c:pt>
                <c:pt idx="54">
                  <c:v>14.979800000000001</c:v>
                </c:pt>
                <c:pt idx="55">
                  <c:v>13.737189999999998</c:v>
                </c:pt>
                <c:pt idx="56">
                  <c:v>14.643239999999997</c:v>
                </c:pt>
                <c:pt idx="57">
                  <c:v>14.513150000000003</c:v>
                </c:pt>
                <c:pt idx="58">
                  <c:v>13.263830000000002</c:v>
                </c:pt>
                <c:pt idx="59">
                  <c:v>12.533729999999998</c:v>
                </c:pt>
                <c:pt idx="60">
                  <c:v>12.247489999999999</c:v>
                </c:pt>
                <c:pt idx="61">
                  <c:v>12.649799999999999</c:v>
                </c:pt>
                <c:pt idx="62">
                  <c:v>15.020339999999999</c:v>
                </c:pt>
                <c:pt idx="63">
                  <c:v>14.038349999999999</c:v>
                </c:pt>
                <c:pt idx="64">
                  <c:v>13.394310000000001</c:v>
                </c:pt>
                <c:pt idx="65">
                  <c:v>11.86167</c:v>
                </c:pt>
                <c:pt idx="66">
                  <c:v>11.374140000000001</c:v>
                </c:pt>
                <c:pt idx="67">
                  <c:v>11.452449999999999</c:v>
                </c:pt>
                <c:pt idx="68">
                  <c:v>11.270889999999998</c:v>
                </c:pt>
                <c:pt idx="69">
                  <c:v>11.565529999999999</c:v>
                </c:pt>
                <c:pt idx="70">
                  <c:v>10.5451</c:v>
                </c:pt>
                <c:pt idx="71">
                  <c:v>10.737490000000001</c:v>
                </c:pt>
                <c:pt idx="72">
                  <c:v>10.051959999999999</c:v>
                </c:pt>
                <c:pt idx="73">
                  <c:v>9.0633700000000008</c:v>
                </c:pt>
                <c:pt idx="74">
                  <c:v>9.2346500000000002</c:v>
                </c:pt>
                <c:pt idx="75">
                  <c:v>9.8399099999999997</c:v>
                </c:pt>
                <c:pt idx="76">
                  <c:v>9.5691799999999994</c:v>
                </c:pt>
                <c:pt idx="77">
                  <c:v>10.477359999999999</c:v>
                </c:pt>
                <c:pt idx="78">
                  <c:v>9.7019599999999997</c:v>
                </c:pt>
                <c:pt idx="79">
                  <c:v>10.5471</c:v>
                </c:pt>
                <c:pt idx="80">
                  <c:v>10.229100000000001</c:v>
                </c:pt>
                <c:pt idx="81">
                  <c:v>11.57095</c:v>
                </c:pt>
                <c:pt idx="82">
                  <c:v>11.13</c:v>
                </c:pt>
                <c:pt idx="83">
                  <c:v>10.73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283-4883-BC6F-EA40C54B570D}"/>
            </c:ext>
          </c:extLst>
        </c:ser>
        <c:ser>
          <c:idx val="1"/>
          <c:order val="1"/>
          <c:tx>
            <c:strRef>
              <c:f>'נתונים ד-5'!$D$1</c:f>
              <c:strCache>
                <c:ptCount val="1"/>
                <c:pt idx="0">
                  <c:v>ממוצע השווקים המפותחים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ABCA-4960-A4BB-7A7261E77FE7}"/>
              </c:ext>
            </c:extLst>
          </c:dPt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ABCA-4960-A4BB-7A7261E77FE7}"/>
              </c:ext>
            </c:extLst>
          </c:dPt>
          <c:dPt>
            <c:idx val="2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38D0-4BD3-AE31-522FE1512D11}"/>
              </c:ext>
            </c:extLst>
          </c:dPt>
          <c:cat>
            <c:numRef>
              <c:f>'נתונים ד-5'!$A$2:$A$86</c:f>
              <c:numCache>
                <c:formatCode>General</c:formatCode>
                <c:ptCount val="85"/>
                <c:pt idx="5">
                  <c:v>2018</c:v>
                </c:pt>
                <c:pt idx="17">
                  <c:v>2019</c:v>
                </c:pt>
                <c:pt idx="29">
                  <c:v>2020</c:v>
                </c:pt>
                <c:pt idx="41">
                  <c:v>2021</c:v>
                </c:pt>
                <c:pt idx="53">
                  <c:v>2022</c:v>
                </c:pt>
                <c:pt idx="65">
                  <c:v>2023</c:v>
                </c:pt>
                <c:pt idx="77">
                  <c:v>2024</c:v>
                </c:pt>
              </c:numCache>
            </c:numRef>
          </c:cat>
          <c:val>
            <c:numRef>
              <c:f>'נתונים ד-5'!$D$2:$D$86</c:f>
              <c:numCache>
                <c:formatCode>0.00</c:formatCode>
                <c:ptCount val="85"/>
                <c:pt idx="0">
                  <c:v>8.2273333333333341</c:v>
                </c:pt>
                <c:pt idx="1">
                  <c:v>8.0065833333333334</c:v>
                </c:pt>
                <c:pt idx="2">
                  <c:v>7.7477500000000008</c:v>
                </c:pt>
                <c:pt idx="3">
                  <c:v>7.279583333333334</c:v>
                </c:pt>
                <c:pt idx="4">
                  <c:v>7.3697500000000016</c:v>
                </c:pt>
                <c:pt idx="5">
                  <c:v>7.5039999999999996</c:v>
                </c:pt>
                <c:pt idx="6">
                  <c:v>7.3969166666666668</c:v>
                </c:pt>
                <c:pt idx="7">
                  <c:v>7.5676666666666668</c:v>
                </c:pt>
                <c:pt idx="8">
                  <c:v>7.7790833333333325</c:v>
                </c:pt>
                <c:pt idx="9">
                  <c:v>7.8602500000000006</c:v>
                </c:pt>
                <c:pt idx="10">
                  <c:v>8.18825</c:v>
                </c:pt>
                <c:pt idx="11">
                  <c:v>8.6983333333333324</c:v>
                </c:pt>
                <c:pt idx="12">
                  <c:v>7.6321666666666665</c:v>
                </c:pt>
                <c:pt idx="13">
                  <c:v>7.240666666666665</c:v>
                </c:pt>
                <c:pt idx="14">
                  <c:v>7.1131666666666664</c:v>
                </c:pt>
                <c:pt idx="15">
                  <c:v>5.7650000000000006</c:v>
                </c:pt>
                <c:pt idx="16">
                  <c:v>6.2895833333333329</c:v>
                </c:pt>
                <c:pt idx="17">
                  <c:v>6.3920000000000003</c:v>
                </c:pt>
                <c:pt idx="18">
                  <c:v>6.5704166666666657</c:v>
                </c:pt>
                <c:pt idx="19">
                  <c:v>7.8380833333333326</c:v>
                </c:pt>
                <c:pt idx="20">
                  <c:v>7.1390000000000011</c:v>
                </c:pt>
                <c:pt idx="21">
                  <c:v>6.2079999999999993</c:v>
                </c:pt>
                <c:pt idx="22">
                  <c:v>5.8349999999999991</c:v>
                </c:pt>
                <c:pt idx="23">
                  <c:v>5.4497499999999999</c:v>
                </c:pt>
                <c:pt idx="24">
                  <c:v>5.2061666666666664</c:v>
                </c:pt>
                <c:pt idx="25">
                  <c:v>5.7235833333333321</c:v>
                </c:pt>
                <c:pt idx="26">
                  <c:v>13.777249999999999</c:v>
                </c:pt>
                <c:pt idx="27">
                  <c:v>9.104499999999998</c:v>
                </c:pt>
                <c:pt idx="28">
                  <c:v>7.7353333333333332</c:v>
                </c:pt>
                <c:pt idx="29">
                  <c:v>8.4217499999999994</c:v>
                </c:pt>
                <c:pt idx="30">
                  <c:v>7.6509166666666673</c:v>
                </c:pt>
                <c:pt idx="31">
                  <c:v>8.516</c:v>
                </c:pt>
                <c:pt idx="32">
                  <c:v>8.882833333333334</c:v>
                </c:pt>
                <c:pt idx="33">
                  <c:v>8.1398333333333337</c:v>
                </c:pt>
                <c:pt idx="34">
                  <c:v>7.1377499999999996</c:v>
                </c:pt>
                <c:pt idx="35">
                  <c:v>7.4304166666666669</c:v>
                </c:pt>
                <c:pt idx="36">
                  <c:v>7.0344999999999995</c:v>
                </c:pt>
                <c:pt idx="37">
                  <c:v>7.0489166666666661</c:v>
                </c:pt>
                <c:pt idx="38">
                  <c:v>7.2901666666666669</c:v>
                </c:pt>
                <c:pt idx="39">
                  <c:v>6.64975</c:v>
                </c:pt>
                <c:pt idx="40">
                  <c:v>6.8144166666666655</c:v>
                </c:pt>
                <c:pt idx="41">
                  <c:v>6.3635000000000002</c:v>
                </c:pt>
                <c:pt idx="42">
                  <c:v>6.6545000000000005</c:v>
                </c:pt>
                <c:pt idx="43">
                  <c:v>6.6241666666666656</c:v>
                </c:pt>
                <c:pt idx="44">
                  <c:v>6.6006666666666653</c:v>
                </c:pt>
                <c:pt idx="45">
                  <c:v>6.6379166666666674</c:v>
                </c:pt>
                <c:pt idx="46">
                  <c:v>7.4824166666666674</c:v>
                </c:pt>
                <c:pt idx="47">
                  <c:v>6.74</c:v>
                </c:pt>
                <c:pt idx="48">
                  <c:v>6.941416666666667</c:v>
                </c:pt>
                <c:pt idx="49">
                  <c:v>7.4059999999999988</c:v>
                </c:pt>
                <c:pt idx="50">
                  <c:v>8.1866666666666674</c:v>
                </c:pt>
                <c:pt idx="51">
                  <c:v>8.8567</c:v>
                </c:pt>
                <c:pt idx="52">
                  <c:v>9.8383333333333347</c:v>
                </c:pt>
                <c:pt idx="53">
                  <c:v>10.171250000000001</c:v>
                </c:pt>
                <c:pt idx="54">
                  <c:v>10.335583333333334</c:v>
                </c:pt>
                <c:pt idx="55">
                  <c:v>10.313333333333334</c:v>
                </c:pt>
                <c:pt idx="56">
                  <c:v>12.562416666666667</c:v>
                </c:pt>
                <c:pt idx="57">
                  <c:v>12.07475</c:v>
                </c:pt>
                <c:pt idx="58">
                  <c:v>10.997916666666665</c:v>
                </c:pt>
                <c:pt idx="59">
                  <c:v>10.003250000000001</c:v>
                </c:pt>
                <c:pt idx="60">
                  <c:v>9.780166666666668</c:v>
                </c:pt>
                <c:pt idx="61">
                  <c:v>9.6464166666666653</c:v>
                </c:pt>
                <c:pt idx="62">
                  <c:v>9.805416666666666</c:v>
                </c:pt>
                <c:pt idx="63">
                  <c:v>8.567499999999999</c:v>
                </c:pt>
                <c:pt idx="64">
                  <c:v>8.3273333333333337</c:v>
                </c:pt>
                <c:pt idx="65">
                  <c:v>7.85975</c:v>
                </c:pt>
                <c:pt idx="66">
                  <c:v>8.0920833333333331</c:v>
                </c:pt>
                <c:pt idx="67">
                  <c:v>7.9960000000000004</c:v>
                </c:pt>
                <c:pt idx="68">
                  <c:v>7.8779166666666667</c:v>
                </c:pt>
                <c:pt idx="69">
                  <c:v>8.028666666666668</c:v>
                </c:pt>
                <c:pt idx="70">
                  <c:v>7.1165833333333328</c:v>
                </c:pt>
                <c:pt idx="71">
                  <c:v>7.7138333333333335</c:v>
                </c:pt>
                <c:pt idx="72">
                  <c:v>7.4268333333333301</c:v>
                </c:pt>
                <c:pt idx="73">
                  <c:v>6.5659166666666602</c:v>
                </c:pt>
                <c:pt idx="74">
                  <c:v>6.5314999999999994</c:v>
                </c:pt>
                <c:pt idx="75">
                  <c:v>7.1179166666666598</c:v>
                </c:pt>
                <c:pt idx="76">
                  <c:v>6.5992499999999996</c:v>
                </c:pt>
                <c:pt idx="77">
                  <c:v>6.9999166666666595</c:v>
                </c:pt>
                <c:pt idx="78">
                  <c:v>6.9109166666666599</c:v>
                </c:pt>
                <c:pt idx="79">
                  <c:v>8.0624166666666603</c:v>
                </c:pt>
                <c:pt idx="80">
                  <c:v>7.8338333333333301</c:v>
                </c:pt>
                <c:pt idx="81">
                  <c:v>8.1661666666666601</c:v>
                </c:pt>
                <c:pt idx="82">
                  <c:v>7.9939583333333299</c:v>
                </c:pt>
                <c:pt idx="83">
                  <c:v>8.3800000000000008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283-4883-BC6F-EA40C54B570D}"/>
            </c:ext>
          </c:extLst>
        </c:ser>
        <c:ser>
          <c:idx val="2"/>
          <c:order val="2"/>
          <c:tx>
            <c:strRef>
              <c:f>'נתונים ד-5'!$E$1</c:f>
              <c:strCache>
                <c:ptCount val="1"/>
                <c:pt idx="0">
                  <c:v>ישראל</c:v>
                </c:pt>
              </c:strCache>
            </c:strRef>
          </c:tx>
          <c:spPr>
            <a:ln w="25400" cap="rnd">
              <a:solidFill>
                <a:srgbClr val="17799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ABCA-4960-A4BB-7A7261E77FE7}"/>
              </c:ext>
            </c:extLst>
          </c:dPt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ABCA-4960-A4BB-7A7261E77FE7}"/>
              </c:ext>
            </c:extLst>
          </c:dPt>
          <c:dPt>
            <c:idx val="2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38D0-4BD3-AE31-522FE1512D11}"/>
              </c:ext>
            </c:extLst>
          </c:dPt>
          <c:cat>
            <c:numRef>
              <c:f>'נתונים ד-5'!$A$2:$A$86</c:f>
              <c:numCache>
                <c:formatCode>General</c:formatCode>
                <c:ptCount val="85"/>
                <c:pt idx="5">
                  <c:v>2018</c:v>
                </c:pt>
                <c:pt idx="17">
                  <c:v>2019</c:v>
                </c:pt>
                <c:pt idx="29">
                  <c:v>2020</c:v>
                </c:pt>
                <c:pt idx="41">
                  <c:v>2021</c:v>
                </c:pt>
                <c:pt idx="53">
                  <c:v>2022</c:v>
                </c:pt>
                <c:pt idx="65">
                  <c:v>2023</c:v>
                </c:pt>
                <c:pt idx="77">
                  <c:v>2024</c:v>
                </c:pt>
              </c:numCache>
            </c:numRef>
          </c:cat>
          <c:val>
            <c:numRef>
              <c:f>'נתונים ד-5'!$E$2:$E$86</c:f>
              <c:numCache>
                <c:formatCode>0.00</c:formatCode>
                <c:ptCount val="85"/>
                <c:pt idx="0">
                  <c:v>6.3163166999999989</c:v>
                </c:pt>
                <c:pt idx="1">
                  <c:v>7.2610077999999998</c:v>
                </c:pt>
                <c:pt idx="2">
                  <c:v>6.9070284500000012</c:v>
                </c:pt>
                <c:pt idx="3">
                  <c:v>7.2221386000000001</c:v>
                </c:pt>
                <c:pt idx="4">
                  <c:v>6.8163242999999998</c:v>
                </c:pt>
                <c:pt idx="5">
                  <c:v>6.2362580000000003</c:v>
                </c:pt>
                <c:pt idx="6">
                  <c:v>6.4245327999999988</c:v>
                </c:pt>
                <c:pt idx="7">
                  <c:v>6.0820736999999996</c:v>
                </c:pt>
                <c:pt idx="8">
                  <c:v>5.8946008499999998</c:v>
                </c:pt>
                <c:pt idx="9">
                  <c:v>5.8955525</c:v>
                </c:pt>
                <c:pt idx="10">
                  <c:v>5.9329849000000001</c:v>
                </c:pt>
                <c:pt idx="11">
                  <c:v>5.4561226999999999</c:v>
                </c:pt>
                <c:pt idx="12">
                  <c:v>5.8236809000000003</c:v>
                </c:pt>
                <c:pt idx="13">
                  <c:v>5.9736605000000003</c:v>
                </c:pt>
                <c:pt idx="14">
                  <c:v>5.2583016000000002</c:v>
                </c:pt>
                <c:pt idx="15">
                  <c:v>4.9260698500000002</c:v>
                </c:pt>
                <c:pt idx="16">
                  <c:v>4.8035196500000001</c:v>
                </c:pt>
                <c:pt idx="17">
                  <c:v>5.0829243000000002</c:v>
                </c:pt>
                <c:pt idx="18">
                  <c:v>5.1794706000000001</c:v>
                </c:pt>
                <c:pt idx="19">
                  <c:v>5.7786552999999996</c:v>
                </c:pt>
                <c:pt idx="20">
                  <c:v>5.9384164999999998</c:v>
                </c:pt>
                <c:pt idx="21">
                  <c:v>5.8170812999999999</c:v>
                </c:pt>
                <c:pt idx="22">
                  <c:v>5.3578371499999999</c:v>
                </c:pt>
                <c:pt idx="23">
                  <c:v>5.1181941999999996</c:v>
                </c:pt>
                <c:pt idx="24">
                  <c:v>4.0851401999999997</c:v>
                </c:pt>
                <c:pt idx="25">
                  <c:v>5.2093412499999996</c:v>
                </c:pt>
                <c:pt idx="26">
                  <c:v>11.5335442</c:v>
                </c:pt>
                <c:pt idx="27">
                  <c:v>8.2496377499999998</c:v>
                </c:pt>
                <c:pt idx="28">
                  <c:v>6.7118155000000002</c:v>
                </c:pt>
                <c:pt idx="29">
                  <c:v>6.0095578999999999</c:v>
                </c:pt>
                <c:pt idx="30">
                  <c:v>6.0399722999999996</c:v>
                </c:pt>
                <c:pt idx="31">
                  <c:v>5.5119838000000003</c:v>
                </c:pt>
                <c:pt idx="32">
                  <c:v>7.1859764000000004</c:v>
                </c:pt>
                <c:pt idx="33">
                  <c:v>6.4101723000000002</c:v>
                </c:pt>
                <c:pt idx="34">
                  <c:v>5.7087016000000004</c:v>
                </c:pt>
                <c:pt idx="35">
                  <c:v>6.4437437500000003</c:v>
                </c:pt>
                <c:pt idx="36">
                  <c:v>7.734015799999999</c:v>
                </c:pt>
                <c:pt idx="37">
                  <c:v>6.718750899999999</c:v>
                </c:pt>
                <c:pt idx="38">
                  <c:v>6.7572307999999994</c:v>
                </c:pt>
                <c:pt idx="39">
                  <c:v>6.3098566999999992</c:v>
                </c:pt>
                <c:pt idx="40">
                  <c:v>6.6287732999999998</c:v>
                </c:pt>
                <c:pt idx="41">
                  <c:v>5.6809326599999999</c:v>
                </c:pt>
                <c:pt idx="42">
                  <c:v>5.6457474799999998</c:v>
                </c:pt>
                <c:pt idx="43">
                  <c:v>5.2085969600000004</c:v>
                </c:pt>
                <c:pt idx="44">
                  <c:v>5.6949811050000001</c:v>
                </c:pt>
                <c:pt idx="45">
                  <c:v>5.0569292199999998</c:v>
                </c:pt>
                <c:pt idx="46">
                  <c:v>7.1079410650000003</c:v>
                </c:pt>
                <c:pt idx="47">
                  <c:v>7.8097164599999989</c:v>
                </c:pt>
                <c:pt idx="48">
                  <c:v>7.9200394499999991</c:v>
                </c:pt>
                <c:pt idx="49">
                  <c:v>7.6138231899999989</c:v>
                </c:pt>
                <c:pt idx="50">
                  <c:v>7.6697345850000005</c:v>
                </c:pt>
                <c:pt idx="51">
                  <c:v>7.1560442399999991</c:v>
                </c:pt>
                <c:pt idx="52">
                  <c:v>9.2984702400000003</c:v>
                </c:pt>
                <c:pt idx="53">
                  <c:v>8.5187200450000002</c:v>
                </c:pt>
                <c:pt idx="54">
                  <c:v>9.0622544299999994</c:v>
                </c:pt>
                <c:pt idx="55">
                  <c:v>9.3041040000000006</c:v>
                </c:pt>
                <c:pt idx="56">
                  <c:v>9.8797708699999998</c:v>
                </c:pt>
                <c:pt idx="57">
                  <c:v>9.7606439149999993</c:v>
                </c:pt>
                <c:pt idx="58">
                  <c:v>9.8726436500000005</c:v>
                </c:pt>
                <c:pt idx="59">
                  <c:v>8.5340313600000002</c:v>
                </c:pt>
                <c:pt idx="60">
                  <c:v>9.2975687249999996</c:v>
                </c:pt>
                <c:pt idx="61">
                  <c:v>11.4433661</c:v>
                </c:pt>
                <c:pt idx="62">
                  <c:v>12.20387335</c:v>
                </c:pt>
                <c:pt idx="63">
                  <c:v>9.5243327299999994</c:v>
                </c:pt>
                <c:pt idx="64">
                  <c:v>10.037872200000001</c:v>
                </c:pt>
                <c:pt idx="65">
                  <c:v>10.318593699999999</c:v>
                </c:pt>
                <c:pt idx="66">
                  <c:v>11.2840317</c:v>
                </c:pt>
                <c:pt idx="67">
                  <c:v>10.0695409</c:v>
                </c:pt>
                <c:pt idx="68">
                  <c:v>10.02853065</c:v>
                </c:pt>
                <c:pt idx="69">
                  <c:v>12.101598449999999</c:v>
                </c:pt>
                <c:pt idx="70">
                  <c:v>10.674526200000001</c:v>
                </c:pt>
                <c:pt idx="71">
                  <c:v>10.071700099999999</c:v>
                </c:pt>
                <c:pt idx="72">
                  <c:v>10.608799749999999</c:v>
                </c:pt>
                <c:pt idx="73">
                  <c:v>9.6749395099999997</c:v>
                </c:pt>
                <c:pt idx="74">
                  <c:v>9.6673808999999995</c:v>
                </c:pt>
                <c:pt idx="75">
                  <c:v>11.062958500000001</c:v>
                </c:pt>
                <c:pt idx="76">
                  <c:v>9.8187215600000002</c:v>
                </c:pt>
                <c:pt idx="77">
                  <c:v>10.0438461</c:v>
                </c:pt>
                <c:pt idx="78">
                  <c:v>10.080569199999999</c:v>
                </c:pt>
                <c:pt idx="79">
                  <c:v>11.584287099999999</c:v>
                </c:pt>
                <c:pt idx="80">
                  <c:v>10.607961550000001</c:v>
                </c:pt>
                <c:pt idx="81">
                  <c:v>11.320357</c:v>
                </c:pt>
                <c:pt idx="82">
                  <c:v>10.61</c:v>
                </c:pt>
                <c:pt idx="83">
                  <c:v>8.93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283-4883-BC6F-EA40C54B5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49528"/>
        <c:axId val="912751824"/>
      </c:lineChart>
      <c:catAx>
        <c:axId val="912749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12751824"/>
        <c:crosses val="autoZero"/>
        <c:auto val="1"/>
        <c:lblAlgn val="ctr"/>
        <c:lblOffset val="100"/>
        <c:noMultiLvlLbl val="0"/>
      </c:catAx>
      <c:valAx>
        <c:axId val="912751824"/>
        <c:scaling>
          <c:orientation val="minMax"/>
          <c:max val="20"/>
          <c:min val="4"/>
        </c:scaling>
        <c:delete val="0"/>
        <c:axPos val="l"/>
        <c:majorGridlines>
          <c:spPr>
            <a:ln w="6350" cap="flat" cmpd="sng" algn="ctr">
              <a:solidFill>
                <a:srgbClr val="B4B4B4">
                  <a:alpha val="60000"/>
                </a:srgb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12749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502870370370378"/>
          <c:w val="0.97862916666666666"/>
          <c:h val="0.120267592592592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041388888888886E-2"/>
          <c:y val="5.6446850393700787E-2"/>
          <c:w val="0.87919638888888885"/>
          <c:h val="0.67779722222222227"/>
        </c:manualLayout>
      </c:layout>
      <c:lineChart>
        <c:grouping val="standard"/>
        <c:varyColors val="0"/>
        <c:ser>
          <c:idx val="2"/>
          <c:order val="0"/>
          <c:tx>
            <c:strRef>
              <c:f>'נתונים ד''-6'!$B$1</c:f>
              <c:strCache>
                <c:ptCount val="1"/>
                <c:pt idx="0">
                  <c:v>סת"ב</c:v>
                </c:pt>
              </c:strCache>
            </c:strRef>
          </c:tx>
          <c:spPr>
            <a:ln w="25400" cap="rnd">
              <a:solidFill>
                <a:srgbClr val="17799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532-4859-A444-3D863DB3E185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D5FE-464A-81C4-A31A1A849316}"/>
              </c:ext>
            </c:extLst>
          </c:dPt>
          <c:dPt>
            <c:idx val="3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FFFE-401C-A8E6-7985C2145BDF}"/>
              </c:ext>
            </c:extLst>
          </c:dPt>
          <c:dPt>
            <c:idx val="46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FFFE-401C-A8E6-7985C2145BDF}"/>
              </c:ext>
            </c:extLst>
          </c:dPt>
          <c:dPt>
            <c:idx val="47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A385-4F39-AA5C-B63A10ACE0CC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41BF-4F38-B096-1F3AAB1F77E2}"/>
              </c:ext>
            </c:extLst>
          </c:dPt>
          <c:dPt>
            <c:idx val="7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E-300B-4238-ACD8-7F793EE26B3C}"/>
              </c:ext>
            </c:extLst>
          </c:dPt>
          <c:dPt>
            <c:idx val="7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2A9F-4A87-B77F-2ECC0F208F93}"/>
              </c:ext>
            </c:extLst>
          </c:dPt>
          <c:dPt>
            <c:idx val="72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6532-4859-A444-3D863DB3E185}"/>
              </c:ext>
            </c:extLst>
          </c:dPt>
          <c:dPt>
            <c:idx val="83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532-4859-A444-3D863DB3E185}"/>
              </c:ext>
            </c:extLst>
          </c:dPt>
          <c:dPt>
            <c:idx val="146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532-4859-A444-3D863DB3E185}"/>
              </c:ext>
            </c:extLst>
          </c:dPt>
          <c:dPt>
            <c:idx val="155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532-4859-A444-3D863DB3E185}"/>
              </c:ext>
            </c:extLst>
          </c:dPt>
          <c:dPt>
            <c:idx val="156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532-4859-A444-3D863DB3E185}"/>
              </c:ext>
            </c:extLst>
          </c:dPt>
          <c:dPt>
            <c:idx val="166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6532-4859-A444-3D863DB3E185}"/>
              </c:ext>
            </c:extLst>
          </c:dPt>
          <c:dPt>
            <c:idx val="167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6532-4859-A444-3D863DB3E185}"/>
              </c:ext>
            </c:extLst>
          </c:dPt>
          <c:dLbls>
            <c:dLbl>
              <c:idx val="47"/>
              <c:layout>
                <c:manualLayout>
                  <c:x val="-2.34771139013412E-2"/>
                  <c:y val="4.59050925925925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85-4F39-AA5C-B63A10ACE0CC}"/>
                </c:ext>
              </c:extLst>
            </c:dLbl>
            <c:dLbl>
              <c:idx val="59"/>
              <c:layout>
                <c:manualLayout>
                  <c:x val="-1.7624682122175682E-2"/>
                  <c:y val="5.7664351851851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BF-4F38-B096-1F3AAB1F77E2}"/>
                </c:ext>
              </c:extLst>
            </c:dLbl>
            <c:dLbl>
              <c:idx val="71"/>
              <c:layout>
                <c:manualLayout>
                  <c:x val="0"/>
                  <c:y val="6.46759259259258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A9F-4A87-B77F-2ECC0F208F93}"/>
                </c:ext>
              </c:extLst>
            </c:dLbl>
            <c:dLbl>
              <c:idx val="7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32-4859-A444-3D863DB3E185}"/>
                </c:ext>
              </c:extLst>
            </c:dLbl>
            <c:dLbl>
              <c:idx val="8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32-4859-A444-3D863DB3E185}"/>
                </c:ext>
              </c:extLst>
            </c:dLbl>
            <c:dLbl>
              <c:idx val="15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32-4859-A444-3D863DB3E185}"/>
                </c:ext>
              </c:extLst>
            </c:dLbl>
            <c:dLbl>
              <c:idx val="16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32-4859-A444-3D863DB3E18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'נתונים ד''-6'!$C$2:$C$73</c:f>
              <c:numCache>
                <c:formatCode>General</c:formatCode>
                <c:ptCount val="72"/>
                <c:pt idx="5">
                  <c:v>2019</c:v>
                </c:pt>
                <c:pt idx="17">
                  <c:v>2020</c:v>
                </c:pt>
                <c:pt idx="29">
                  <c:v>2021</c:v>
                </c:pt>
                <c:pt idx="41">
                  <c:v>2022</c:v>
                </c:pt>
                <c:pt idx="53">
                  <c:v>2023</c:v>
                </c:pt>
                <c:pt idx="65">
                  <c:v>2024</c:v>
                </c:pt>
              </c:numCache>
            </c:numRef>
          </c:cat>
          <c:val>
            <c:numRef>
              <c:f>'נתונים ד''-6'!$B$2:$B$73</c:f>
              <c:numCache>
                <c:formatCode>0.0</c:formatCode>
                <c:ptCount val="72"/>
                <c:pt idx="0">
                  <c:v>5.4323640794525074</c:v>
                </c:pt>
                <c:pt idx="1">
                  <c:v>5.6147048061894784</c:v>
                </c:pt>
                <c:pt idx="2">
                  <c:v>4.4570991555360724</c:v>
                </c:pt>
                <c:pt idx="3">
                  <c:v>5.142742191209738</c:v>
                </c:pt>
                <c:pt idx="4">
                  <c:v>4.3469852075502455</c:v>
                </c:pt>
                <c:pt idx="5">
                  <c:v>5.0676446057754081</c:v>
                </c:pt>
                <c:pt idx="6">
                  <c:v>4.3052070386705399</c:v>
                </c:pt>
                <c:pt idx="7">
                  <c:v>5.3981978000682806</c:v>
                </c:pt>
                <c:pt idx="8">
                  <c:v>6.2352605420155545</c:v>
                </c:pt>
                <c:pt idx="9">
                  <c:v>5.9509738582282772</c:v>
                </c:pt>
                <c:pt idx="10">
                  <c:v>4.5679958492081107</c:v>
                </c:pt>
                <c:pt idx="11">
                  <c:v>4.1159167238818171</c:v>
                </c:pt>
                <c:pt idx="12">
                  <c:v>2.2232687414382024</c:v>
                </c:pt>
                <c:pt idx="13">
                  <c:v>5.1592031158171832</c:v>
                </c:pt>
                <c:pt idx="14">
                  <c:v>28.815412344419528</c:v>
                </c:pt>
                <c:pt idx="15">
                  <c:v>10.341666241734238</c:v>
                </c:pt>
                <c:pt idx="16">
                  <c:v>7.3142929574800508</c:v>
                </c:pt>
                <c:pt idx="17">
                  <c:v>7.0505846863708879</c:v>
                </c:pt>
                <c:pt idx="18">
                  <c:v>4.4434743564280108</c:v>
                </c:pt>
                <c:pt idx="19">
                  <c:v>4.0574897180542813</c:v>
                </c:pt>
                <c:pt idx="20">
                  <c:v>6.2435066788714524</c:v>
                </c:pt>
                <c:pt idx="21">
                  <c:v>4.0573494052724248</c:v>
                </c:pt>
                <c:pt idx="22">
                  <c:v>5.2649949234690503</c:v>
                </c:pt>
                <c:pt idx="23">
                  <c:v>4.2653945973934384</c:v>
                </c:pt>
                <c:pt idx="24">
                  <c:v>15.175929883628815</c:v>
                </c:pt>
                <c:pt idx="25">
                  <c:v>4.8489504915247474</c:v>
                </c:pt>
                <c:pt idx="26">
                  <c:v>6.0102079572585518</c:v>
                </c:pt>
                <c:pt idx="27">
                  <c:v>4.427948028730051</c:v>
                </c:pt>
                <c:pt idx="28">
                  <c:v>5.572841459176737</c:v>
                </c:pt>
                <c:pt idx="29">
                  <c:v>3.7472885741770141</c:v>
                </c:pt>
                <c:pt idx="30">
                  <c:v>4.6256931960864565</c:v>
                </c:pt>
                <c:pt idx="31">
                  <c:v>4.3378526457015028</c:v>
                </c:pt>
                <c:pt idx="32">
                  <c:v>3.8029064392398322</c:v>
                </c:pt>
                <c:pt idx="33">
                  <c:v>5.2718513522104136</c:v>
                </c:pt>
                <c:pt idx="34">
                  <c:v>9.2660068166140306</c:v>
                </c:pt>
                <c:pt idx="35">
                  <c:v>8.99</c:v>
                </c:pt>
                <c:pt idx="36">
                  <c:v>5.3465931688457182</c:v>
                </c:pt>
                <c:pt idx="37">
                  <c:v>11.168822299643061</c:v>
                </c:pt>
                <c:pt idx="38">
                  <c:v>7.8700880190718445</c:v>
                </c:pt>
                <c:pt idx="39">
                  <c:v>11.444448280204131</c:v>
                </c:pt>
                <c:pt idx="40">
                  <c:v>14.838308695446475</c:v>
                </c:pt>
                <c:pt idx="41">
                  <c:v>11.303242078110959</c:v>
                </c:pt>
                <c:pt idx="42">
                  <c:v>7.5954025054520704</c:v>
                </c:pt>
                <c:pt idx="43">
                  <c:v>11.297753520206536</c:v>
                </c:pt>
                <c:pt idx="44">
                  <c:v>12.131414819540973</c:v>
                </c:pt>
                <c:pt idx="45">
                  <c:v>12.597974566519088</c:v>
                </c:pt>
                <c:pt idx="46">
                  <c:v>13.983033178320625</c:v>
                </c:pt>
                <c:pt idx="47">
                  <c:v>8.4962025034389175</c:v>
                </c:pt>
                <c:pt idx="48">
                  <c:v>11.665571637512304</c:v>
                </c:pt>
                <c:pt idx="49">
                  <c:v>15.632148206911165</c:v>
                </c:pt>
                <c:pt idx="50">
                  <c:v>13.384452231072661</c:v>
                </c:pt>
                <c:pt idx="51">
                  <c:v>12.296902822788415</c:v>
                </c:pt>
                <c:pt idx="52">
                  <c:v>8.2869111856283659</c:v>
                </c:pt>
                <c:pt idx="53">
                  <c:v>13.489114826535308</c:v>
                </c:pt>
                <c:pt idx="54">
                  <c:v>13.385035038838</c:v>
                </c:pt>
                <c:pt idx="55">
                  <c:v>6.361486151314077</c:v>
                </c:pt>
                <c:pt idx="56">
                  <c:v>7.9963925972930046</c:v>
                </c:pt>
                <c:pt idx="57">
                  <c:v>7.5724048470969931</c:v>
                </c:pt>
                <c:pt idx="58">
                  <c:v>14.117290499805291</c:v>
                </c:pt>
                <c:pt idx="59">
                  <c:v>7.7876041137431864</c:v>
                </c:pt>
                <c:pt idx="60">
                  <c:v>11.196230537</c:v>
                </c:pt>
                <c:pt idx="61">
                  <c:v>10.759589288999999</c:v>
                </c:pt>
                <c:pt idx="62">
                  <c:v>12.255304331</c:v>
                </c:pt>
                <c:pt idx="63">
                  <c:v>14.327212393</c:v>
                </c:pt>
                <c:pt idx="64">
                  <c:v>7.991775851499999</c:v>
                </c:pt>
                <c:pt idx="65">
                  <c:v>8.5178433237999993</c:v>
                </c:pt>
                <c:pt idx="66">
                  <c:v>10.713598567</c:v>
                </c:pt>
                <c:pt idx="67">
                  <c:v>11.085735775</c:v>
                </c:pt>
                <c:pt idx="68">
                  <c:v>12.086905882</c:v>
                </c:pt>
                <c:pt idx="69">
                  <c:v>13.393739751</c:v>
                </c:pt>
                <c:pt idx="70">
                  <c:v>6.6036425580999998</c:v>
                </c:pt>
                <c:pt idx="71">
                  <c:v>8.1999999999999993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6532-4859-A444-3D863DB3E185}"/>
            </c:ext>
          </c:extLst>
        </c:ser>
        <c:ser>
          <c:idx val="0"/>
          <c:order val="1"/>
          <c:tx>
            <c:v>ממוצע 21</c:v>
          </c:tx>
          <c:spPr>
            <a:ln w="22225" cap="rnd">
              <a:solidFill>
                <a:srgbClr val="59595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'נתונים ד''-6'!$C$2:$C$73</c:f>
              <c:numCache>
                <c:formatCode>General</c:formatCode>
                <c:ptCount val="72"/>
                <c:pt idx="5">
                  <c:v>2019</c:v>
                </c:pt>
                <c:pt idx="17">
                  <c:v>2020</c:v>
                </c:pt>
                <c:pt idx="29">
                  <c:v>2021</c:v>
                </c:pt>
                <c:pt idx="41">
                  <c:v>2022</c:v>
                </c:pt>
                <c:pt idx="53">
                  <c:v>2023</c:v>
                </c:pt>
                <c:pt idx="65">
                  <c:v>2024</c:v>
                </c:pt>
              </c:numCache>
            </c:numRef>
          </c:cat>
          <c:val>
            <c:numRef>
              <c:f>'נתונים ד''-6'!$H$2:$H$73</c:f>
              <c:numCache>
                <c:formatCode>0.0</c:formatCode>
                <c:ptCount val="72"/>
                <c:pt idx="48">
                  <c:v>10.9979428465449</c:v>
                </c:pt>
                <c:pt idx="49">
                  <c:v>10.9979428465449</c:v>
                </c:pt>
                <c:pt idx="50">
                  <c:v>10.9979428465449</c:v>
                </c:pt>
                <c:pt idx="51">
                  <c:v>10.9979428465449</c:v>
                </c:pt>
                <c:pt idx="52">
                  <c:v>10.9979428465449</c:v>
                </c:pt>
                <c:pt idx="53">
                  <c:v>10.9979428465449</c:v>
                </c:pt>
                <c:pt idx="54">
                  <c:v>10.9979428465449</c:v>
                </c:pt>
                <c:pt idx="55">
                  <c:v>10.9979428465449</c:v>
                </c:pt>
                <c:pt idx="56">
                  <c:v>10.9979428465449</c:v>
                </c:pt>
                <c:pt idx="57">
                  <c:v>10.9979428465449</c:v>
                </c:pt>
                <c:pt idx="58">
                  <c:v>10.9979428465449</c:v>
                </c:pt>
                <c:pt idx="59">
                  <c:v>10.9979428465449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7DF-4837-9839-58401DCDA16F}"/>
            </c:ext>
          </c:extLst>
        </c:ser>
        <c:ser>
          <c:idx val="1"/>
          <c:order val="2"/>
          <c:tx>
            <c:v>ממוצע שנתי</c:v>
          </c:tx>
          <c:spPr>
            <a:ln w="22225" cap="rnd">
              <a:solidFill>
                <a:srgbClr val="59595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'נתונים ד''-6'!$C$2:$C$73</c:f>
              <c:numCache>
                <c:formatCode>General</c:formatCode>
                <c:ptCount val="72"/>
                <c:pt idx="5">
                  <c:v>2019</c:v>
                </c:pt>
                <c:pt idx="17">
                  <c:v>2020</c:v>
                </c:pt>
                <c:pt idx="29">
                  <c:v>2021</c:v>
                </c:pt>
                <c:pt idx="41">
                  <c:v>2022</c:v>
                </c:pt>
                <c:pt idx="53">
                  <c:v>2023</c:v>
                </c:pt>
                <c:pt idx="65">
                  <c:v>2024</c:v>
                </c:pt>
              </c:numCache>
            </c:numRef>
          </c:cat>
          <c:val>
            <c:numRef>
              <c:f>'נתונים ד''-6'!$I$2:$I$73</c:f>
              <c:numCache>
                <c:formatCode>0.0</c:formatCode>
                <c:ptCount val="72"/>
                <c:pt idx="60">
                  <c:v>10.594298188200002</c:v>
                </c:pt>
                <c:pt idx="61">
                  <c:v>10.594298188200002</c:v>
                </c:pt>
                <c:pt idx="62">
                  <c:v>10.594298188200002</c:v>
                </c:pt>
                <c:pt idx="63">
                  <c:v>10.594298188200002</c:v>
                </c:pt>
                <c:pt idx="64">
                  <c:v>10.594298188200002</c:v>
                </c:pt>
                <c:pt idx="65">
                  <c:v>10.594298188200002</c:v>
                </c:pt>
                <c:pt idx="66">
                  <c:v>10.594298188200002</c:v>
                </c:pt>
                <c:pt idx="67">
                  <c:v>10.594298188200002</c:v>
                </c:pt>
                <c:pt idx="68">
                  <c:v>10.594298188200002</c:v>
                </c:pt>
                <c:pt idx="69">
                  <c:v>10.594298188200002</c:v>
                </c:pt>
                <c:pt idx="70">
                  <c:v>10.594298188200002</c:v>
                </c:pt>
                <c:pt idx="71">
                  <c:v>10.594298188200002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7DF-4837-9839-58401DCDA16F}"/>
            </c:ext>
          </c:extLst>
        </c:ser>
        <c:ser>
          <c:idx val="3"/>
          <c:order val="3"/>
          <c:tx>
            <c:v>ממוצע 22</c:v>
          </c:tx>
          <c:spPr>
            <a:ln w="22225" cap="rnd">
              <a:solidFill>
                <a:srgbClr val="59595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'נתונים ד''-6'!$C$2:$C$73</c:f>
              <c:numCache>
                <c:formatCode>General</c:formatCode>
                <c:ptCount val="72"/>
                <c:pt idx="5">
                  <c:v>2019</c:v>
                </c:pt>
                <c:pt idx="17">
                  <c:v>2020</c:v>
                </c:pt>
                <c:pt idx="29">
                  <c:v>2021</c:v>
                </c:pt>
                <c:pt idx="41">
                  <c:v>2022</c:v>
                </c:pt>
                <c:pt idx="53">
                  <c:v>2023</c:v>
                </c:pt>
                <c:pt idx="65">
                  <c:v>2024</c:v>
                </c:pt>
              </c:numCache>
            </c:numRef>
          </c:cat>
          <c:val>
            <c:numRef>
              <c:f>'נתונים ד''-6'!$G$2:$G$73</c:f>
              <c:numCache>
                <c:formatCode>0.0</c:formatCode>
                <c:ptCount val="72"/>
                <c:pt idx="36">
                  <c:v>10.672773636233366</c:v>
                </c:pt>
                <c:pt idx="37">
                  <c:v>10.672773636233366</c:v>
                </c:pt>
                <c:pt idx="38">
                  <c:v>10.672773636233366</c:v>
                </c:pt>
                <c:pt idx="39">
                  <c:v>10.672773636233366</c:v>
                </c:pt>
                <c:pt idx="40">
                  <c:v>10.672773636233366</c:v>
                </c:pt>
                <c:pt idx="41">
                  <c:v>10.672773636233366</c:v>
                </c:pt>
                <c:pt idx="42">
                  <c:v>10.672773636233366</c:v>
                </c:pt>
                <c:pt idx="43">
                  <c:v>10.672773636233366</c:v>
                </c:pt>
                <c:pt idx="44">
                  <c:v>10.672773636233366</c:v>
                </c:pt>
                <c:pt idx="45">
                  <c:v>10.672773636233366</c:v>
                </c:pt>
                <c:pt idx="46">
                  <c:v>10.672773636233366</c:v>
                </c:pt>
                <c:pt idx="47">
                  <c:v>10.672773636233366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DE8-4AE3-869E-C58EF9AD50C6}"/>
            </c:ext>
          </c:extLst>
        </c:ser>
        <c:ser>
          <c:idx val="4"/>
          <c:order val="4"/>
          <c:tx>
            <c:v>ממוצע 21</c:v>
          </c:tx>
          <c:spPr>
            <a:ln w="22225" cap="rnd">
              <a:solidFill>
                <a:srgbClr val="59595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'נתונים ד''-6'!$C$2:$C$73</c:f>
              <c:numCache>
                <c:formatCode>General</c:formatCode>
                <c:ptCount val="72"/>
                <c:pt idx="5">
                  <c:v>2019</c:v>
                </c:pt>
                <c:pt idx="17">
                  <c:v>2020</c:v>
                </c:pt>
                <c:pt idx="29">
                  <c:v>2021</c:v>
                </c:pt>
                <c:pt idx="41">
                  <c:v>2022</c:v>
                </c:pt>
                <c:pt idx="53">
                  <c:v>2023</c:v>
                </c:pt>
                <c:pt idx="65">
                  <c:v>2024</c:v>
                </c:pt>
              </c:numCache>
            </c:numRef>
          </c:cat>
          <c:val>
            <c:numRef>
              <c:f>'נתונים ד''-6'!$F$2:$F$73</c:f>
              <c:numCache>
                <c:formatCode>0.0</c:formatCode>
                <c:ptCount val="72"/>
                <c:pt idx="24">
                  <c:v>6.3397897370290117</c:v>
                </c:pt>
                <c:pt idx="25">
                  <c:v>6.3397897370290117</c:v>
                </c:pt>
                <c:pt idx="26">
                  <c:v>6.3397897370290117</c:v>
                </c:pt>
                <c:pt idx="27">
                  <c:v>6.3397897370290117</c:v>
                </c:pt>
                <c:pt idx="28">
                  <c:v>6.3397897370290117</c:v>
                </c:pt>
                <c:pt idx="29">
                  <c:v>6.3397897370290117</c:v>
                </c:pt>
                <c:pt idx="30">
                  <c:v>6.3397897370290117</c:v>
                </c:pt>
                <c:pt idx="31">
                  <c:v>6.3397897370290117</c:v>
                </c:pt>
                <c:pt idx="32">
                  <c:v>6.3397897370290117</c:v>
                </c:pt>
                <c:pt idx="33">
                  <c:v>6.3397897370290117</c:v>
                </c:pt>
                <c:pt idx="34">
                  <c:v>6.3397897370290117</c:v>
                </c:pt>
                <c:pt idx="35">
                  <c:v>6.3397897370290117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DE8-4AE3-869E-C58EF9AD50C6}"/>
            </c:ext>
          </c:extLst>
        </c:ser>
        <c:ser>
          <c:idx val="5"/>
          <c:order val="5"/>
          <c:tx>
            <c:v>ממוצע 20</c:v>
          </c:tx>
          <c:spPr>
            <a:ln w="22225" cap="rnd">
              <a:solidFill>
                <a:srgbClr val="59595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'נתונים ד''-6'!$C$2:$C$73</c:f>
              <c:numCache>
                <c:formatCode>General</c:formatCode>
                <c:ptCount val="72"/>
                <c:pt idx="5">
                  <c:v>2019</c:v>
                </c:pt>
                <c:pt idx="17">
                  <c:v>2020</c:v>
                </c:pt>
                <c:pt idx="29">
                  <c:v>2021</c:v>
                </c:pt>
                <c:pt idx="41">
                  <c:v>2022</c:v>
                </c:pt>
                <c:pt idx="53">
                  <c:v>2023</c:v>
                </c:pt>
                <c:pt idx="65">
                  <c:v>2024</c:v>
                </c:pt>
              </c:numCache>
            </c:numRef>
          </c:cat>
          <c:val>
            <c:numRef>
              <c:f>'נתונים ד''-6'!$E$2:$E$73</c:f>
              <c:numCache>
                <c:formatCode>0.0</c:formatCode>
                <c:ptCount val="72"/>
                <c:pt idx="12">
                  <c:v>7.4363864805623949</c:v>
                </c:pt>
                <c:pt idx="13">
                  <c:v>7.4363864805623949</c:v>
                </c:pt>
                <c:pt idx="14">
                  <c:v>7.4363864805623949</c:v>
                </c:pt>
                <c:pt idx="15">
                  <c:v>7.4363864805623949</c:v>
                </c:pt>
                <c:pt idx="16">
                  <c:v>7.4363864805623949</c:v>
                </c:pt>
                <c:pt idx="17">
                  <c:v>7.4363864805623949</c:v>
                </c:pt>
                <c:pt idx="18">
                  <c:v>7.4363864805623949</c:v>
                </c:pt>
                <c:pt idx="19">
                  <c:v>7.4363864805623949</c:v>
                </c:pt>
                <c:pt idx="20">
                  <c:v>7.4363864805623949</c:v>
                </c:pt>
                <c:pt idx="21">
                  <c:v>7.4363864805623949</c:v>
                </c:pt>
                <c:pt idx="22">
                  <c:v>7.4363864805623949</c:v>
                </c:pt>
                <c:pt idx="23">
                  <c:v>7.4363864805623949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DE8-4AE3-869E-C58EF9AD50C6}"/>
            </c:ext>
          </c:extLst>
        </c:ser>
        <c:ser>
          <c:idx val="6"/>
          <c:order val="6"/>
          <c:tx>
            <c:v>ממוצע 19</c:v>
          </c:tx>
          <c:spPr>
            <a:ln w="22225" cap="rnd">
              <a:solidFill>
                <a:srgbClr val="59595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'נתונים ד''-6'!$C$2:$C$73</c:f>
              <c:numCache>
                <c:formatCode>General</c:formatCode>
                <c:ptCount val="72"/>
                <c:pt idx="5">
                  <c:v>2019</c:v>
                </c:pt>
                <c:pt idx="17">
                  <c:v>2020</c:v>
                </c:pt>
                <c:pt idx="29">
                  <c:v>2021</c:v>
                </c:pt>
                <c:pt idx="41">
                  <c:v>2022</c:v>
                </c:pt>
                <c:pt idx="53">
                  <c:v>2023</c:v>
                </c:pt>
                <c:pt idx="65">
                  <c:v>2024</c:v>
                </c:pt>
              </c:numCache>
            </c:numRef>
          </c:cat>
          <c:val>
            <c:numRef>
              <c:f>'נתונים ד''-6'!$D$2:$D$73</c:f>
              <c:numCache>
                <c:formatCode>0.0</c:formatCode>
                <c:ptCount val="72"/>
                <c:pt idx="0">
                  <c:v>5.0529243214821689</c:v>
                </c:pt>
                <c:pt idx="1">
                  <c:v>5.0529243214821689</c:v>
                </c:pt>
                <c:pt idx="2">
                  <c:v>5.0529243214821689</c:v>
                </c:pt>
                <c:pt idx="3">
                  <c:v>5.0529243214821689</c:v>
                </c:pt>
                <c:pt idx="4">
                  <c:v>5.0529243214821689</c:v>
                </c:pt>
                <c:pt idx="5">
                  <c:v>5.0529243214821689</c:v>
                </c:pt>
                <c:pt idx="6">
                  <c:v>5.0529243214821689</c:v>
                </c:pt>
                <c:pt idx="7">
                  <c:v>5.0529243214821689</c:v>
                </c:pt>
                <c:pt idx="8">
                  <c:v>5.0529243214821689</c:v>
                </c:pt>
                <c:pt idx="9">
                  <c:v>5.0529243214821689</c:v>
                </c:pt>
                <c:pt idx="10">
                  <c:v>5.0529243214821689</c:v>
                </c:pt>
                <c:pt idx="11">
                  <c:v>5.0529243214821689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DE8-4AE3-869E-C58EF9AD5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49528"/>
        <c:axId val="912751824"/>
      </c:lineChart>
      <c:catAx>
        <c:axId val="91274952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12751824"/>
        <c:crosses val="autoZero"/>
        <c:auto val="0"/>
        <c:lblAlgn val="ctr"/>
        <c:lblOffset val="100"/>
        <c:tickMarkSkip val="12"/>
        <c:noMultiLvlLbl val="0"/>
      </c:catAx>
      <c:valAx>
        <c:axId val="912751824"/>
        <c:scaling>
          <c:orientation val="minMax"/>
          <c:max val="30"/>
          <c:min val="0"/>
        </c:scaling>
        <c:delete val="0"/>
        <c:axPos val="l"/>
        <c:majorGridlines>
          <c:spPr>
            <a:ln w="6350" cap="flat" cmpd="sng" algn="ctr">
              <a:solidFill>
                <a:srgbClr val="B4B4B4">
                  <a:alpha val="70000"/>
                </a:srgb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1274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20056556158606145"/>
          <c:y val="0.92214675925925915"/>
          <c:w val="0.66208981228609953"/>
          <c:h val="6.0214351851851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600">
          <a:solidFill>
            <a:schemeClr val="tx1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38457341630777E-2"/>
          <c:y val="4.8925462962962962E-2"/>
          <c:w val="0.71329488948384667"/>
          <c:h val="0.81474592592592587"/>
        </c:manualLayout>
      </c:layout>
      <c:lineChart>
        <c:grouping val="standard"/>
        <c:varyColors val="0"/>
        <c:ser>
          <c:idx val="4"/>
          <c:order val="0"/>
          <c:tx>
            <c:strRef>
              <c:f>'נתונים ד''-7 (א)'!$F$1</c:f>
              <c:strCache>
                <c:ptCount val="1"/>
                <c:pt idx="0">
                  <c:v>המגזר העסקי הלא-פיננסי</c:v>
                </c:pt>
              </c:strCache>
            </c:strRef>
          </c:tx>
          <c:spPr>
            <a:ln w="28575" cap="rnd">
              <a:solidFill>
                <a:srgbClr val="59BFCB"/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ד''-7 (א)'!$B$3:$B$15</c:f>
              <c:numCache>
                <c:formatCode>General</c:formatCode>
                <c:ptCount val="13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'נתונים ד''-7 (א)'!$F$3:$F$15</c:f>
              <c:numCache>
                <c:formatCode>0.0</c:formatCode>
                <c:ptCount val="13"/>
                <c:pt idx="0" formatCode="General">
                  <c:v>0</c:v>
                </c:pt>
                <c:pt idx="1">
                  <c:v>0.35268743968634197</c:v>
                </c:pt>
                <c:pt idx="2">
                  <c:v>2.5606119857294765</c:v>
                </c:pt>
                <c:pt idx="3">
                  <c:v>1.8867035069795683</c:v>
                </c:pt>
                <c:pt idx="4">
                  <c:v>-1.2035791544455527</c:v>
                </c:pt>
                <c:pt idx="5">
                  <c:v>-0.23199792277594611</c:v>
                </c:pt>
                <c:pt idx="6">
                  <c:v>-0.73451936629271763</c:v>
                </c:pt>
                <c:pt idx="7">
                  <c:v>0.39508593136518932</c:v>
                </c:pt>
                <c:pt idx="8">
                  <c:v>-0.14479861163969332</c:v>
                </c:pt>
                <c:pt idx="9">
                  <c:v>-0.67769741587726884</c:v>
                </c:pt>
                <c:pt idx="10">
                  <c:v>4.1979391641978836E-2</c:v>
                </c:pt>
                <c:pt idx="11">
                  <c:v>3.0436069014001248</c:v>
                </c:pt>
                <c:pt idx="12">
                  <c:v>3.9953961673837739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7BD-45AC-83BE-EC8B55E87AF1}"/>
            </c:ext>
          </c:extLst>
        </c:ser>
        <c:ser>
          <c:idx val="5"/>
          <c:order val="1"/>
          <c:tx>
            <c:strRef>
              <c:f>'נתונים ד''-7 (א)'!$G$1</c:f>
              <c:strCache>
                <c:ptCount val="1"/>
                <c:pt idx="0">
                  <c:v>משקי בית</c:v>
                </c:pt>
              </c:strCache>
            </c:strRef>
          </c:tx>
          <c:spPr>
            <a:ln w="28575" cap="rnd">
              <a:solidFill>
                <a:srgbClr val="595959"/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ד''-7 (א)'!$B$3:$B$15</c:f>
              <c:numCache>
                <c:formatCode>General</c:formatCode>
                <c:ptCount val="13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'נתונים ד''-7 (א)'!$G$3:$G$15</c:f>
              <c:numCache>
                <c:formatCode>0.0</c:formatCode>
                <c:ptCount val="13"/>
                <c:pt idx="0" formatCode="General">
                  <c:v>0</c:v>
                </c:pt>
                <c:pt idx="1">
                  <c:v>0.34695901587104849</c:v>
                </c:pt>
                <c:pt idx="2">
                  <c:v>1.0343433491107863</c:v>
                </c:pt>
                <c:pt idx="3">
                  <c:v>1.4956795304768438</c:v>
                </c:pt>
                <c:pt idx="4">
                  <c:v>1.810266059034074</c:v>
                </c:pt>
                <c:pt idx="5">
                  <c:v>2.4708851857666012</c:v>
                </c:pt>
                <c:pt idx="6">
                  <c:v>3.0966215817371445</c:v>
                </c:pt>
                <c:pt idx="7">
                  <c:v>3.9576576163246582</c:v>
                </c:pt>
                <c:pt idx="8">
                  <c:v>4.6984726637055463</c:v>
                </c:pt>
                <c:pt idx="9">
                  <c:v>5.2636509016492052</c:v>
                </c:pt>
                <c:pt idx="10">
                  <c:v>6.0102603742812857</c:v>
                </c:pt>
                <c:pt idx="11">
                  <c:v>6.5771957436196349</c:v>
                </c:pt>
                <c:pt idx="12">
                  <c:v>7.0939863239753844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7BD-45AC-83BE-EC8B55E87AF1}"/>
            </c:ext>
          </c:extLst>
        </c:ser>
        <c:ser>
          <c:idx val="2"/>
          <c:order val="2"/>
          <c:tx>
            <c:strRef>
              <c:f>'נתונים ד''-7 (א)'!$H$1</c:f>
              <c:strCache>
                <c:ptCount val="1"/>
                <c:pt idx="0">
                  <c:v>תושב חוץ פיננסי</c:v>
                </c:pt>
              </c:strCache>
            </c:strRef>
          </c:tx>
          <c:spPr>
            <a:ln w="28575" cap="rnd">
              <a:solidFill>
                <a:srgbClr val="BFBFBF"/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ד''-7 (א)'!$B$3:$B$15</c:f>
              <c:numCache>
                <c:formatCode>General</c:formatCode>
                <c:ptCount val="13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'נתונים ד''-7 (א)'!$H$3:$H$15</c:f>
              <c:numCache>
                <c:formatCode>0.0</c:formatCode>
                <c:ptCount val="13"/>
                <c:pt idx="0" formatCode="General">
                  <c:v>0</c:v>
                </c:pt>
                <c:pt idx="1">
                  <c:v>3.1522507500614925</c:v>
                </c:pt>
                <c:pt idx="2">
                  <c:v>1.0559122822482907</c:v>
                </c:pt>
                <c:pt idx="3">
                  <c:v>4.0609527007628863</c:v>
                </c:pt>
                <c:pt idx="4">
                  <c:v>8.7839932581573947</c:v>
                </c:pt>
                <c:pt idx="5">
                  <c:v>4.7509714610766771</c:v>
                </c:pt>
                <c:pt idx="6">
                  <c:v>6.4243851516903003</c:v>
                </c:pt>
                <c:pt idx="7">
                  <c:v>3.7202904216145432</c:v>
                </c:pt>
                <c:pt idx="8">
                  <c:v>2.7876054986683769</c:v>
                </c:pt>
                <c:pt idx="9">
                  <c:v>3.2122833193428399</c:v>
                </c:pt>
                <c:pt idx="10">
                  <c:v>2.3900381887412081</c:v>
                </c:pt>
                <c:pt idx="11">
                  <c:v>0.75563355276561506</c:v>
                </c:pt>
                <c:pt idx="12">
                  <c:v>0.76652632384235098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7BD-45AC-83BE-EC8B55E87AF1}"/>
            </c:ext>
          </c:extLst>
        </c:ser>
        <c:ser>
          <c:idx val="1"/>
          <c:order val="3"/>
          <c:tx>
            <c:strRef>
              <c:f>'נתונים ד''-7 (א)'!$C$1</c:f>
              <c:strCache>
                <c:ptCount val="1"/>
                <c:pt idx="0">
                  <c:v>הגופים המוסדיים</c:v>
                </c:pt>
              </c:strCache>
            </c:strRef>
          </c:tx>
          <c:spPr>
            <a:ln w="28575" cap="rnd">
              <a:solidFill>
                <a:srgbClr val="177990"/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ד''-7 (א)'!$B$3:$B$15</c:f>
              <c:numCache>
                <c:formatCode>General</c:formatCode>
                <c:ptCount val="13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'נתונים ד''-7 (א)'!$C$3:$C$15</c:f>
              <c:numCache>
                <c:formatCode>0.0</c:formatCode>
                <c:ptCount val="13"/>
                <c:pt idx="0" formatCode="General">
                  <c:v>0</c:v>
                </c:pt>
                <c:pt idx="1">
                  <c:v>-2.6840869490201493</c:v>
                </c:pt>
                <c:pt idx="2">
                  <c:v>-3.1586141187471632</c:v>
                </c:pt>
                <c:pt idx="3">
                  <c:v>-5.1953175398172711</c:v>
                </c:pt>
                <c:pt idx="4">
                  <c:v>-6.6131196980307942</c:v>
                </c:pt>
                <c:pt idx="5">
                  <c:v>-5.8013106714906684</c:v>
                </c:pt>
                <c:pt idx="6">
                  <c:v>-6.4854541326735733</c:v>
                </c:pt>
                <c:pt idx="7">
                  <c:v>-7.1279206616224933</c:v>
                </c:pt>
                <c:pt idx="8">
                  <c:v>-5.0340069626715067</c:v>
                </c:pt>
                <c:pt idx="9">
                  <c:v>-4.1520365463134414</c:v>
                </c:pt>
                <c:pt idx="10">
                  <c:v>-5.6639346321909247</c:v>
                </c:pt>
                <c:pt idx="11">
                  <c:v>-7.6987006503909186</c:v>
                </c:pt>
                <c:pt idx="12">
                  <c:v>-9.0662851649463985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C7BD-45AC-83BE-EC8B55E87AF1}"/>
            </c:ext>
          </c:extLst>
        </c:ser>
        <c:ser>
          <c:idx val="0"/>
          <c:order val="4"/>
          <c:tx>
            <c:strRef>
              <c:f>'נתונים ד''-7 (א)'!$J$1</c:f>
              <c:strCache>
                <c:ptCount val="1"/>
                <c:pt idx="0">
                  <c:v>סקטור פיננסי</c:v>
                </c:pt>
              </c:strCache>
            </c:strRef>
          </c:tx>
          <c:spPr>
            <a:ln w="28575" cap="rnd">
              <a:solidFill>
                <a:srgbClr val="2E2A74"/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ד''-7 (א)'!$B$3:$B$15</c:f>
              <c:numCache>
                <c:formatCode>General</c:formatCode>
                <c:ptCount val="13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'נתונים ד''-7 (א)'!$J$3:$J$15</c:f>
              <c:numCache>
                <c:formatCode>0.0</c:formatCode>
                <c:ptCount val="13"/>
                <c:pt idx="0" formatCode="General">
                  <c:v>0</c:v>
                </c:pt>
                <c:pt idx="1">
                  <c:v>0.24182491476626206</c:v>
                </c:pt>
                <c:pt idx="2">
                  <c:v>0.73838643008635918</c:v>
                </c:pt>
                <c:pt idx="3">
                  <c:v>0.68588959668102722</c:v>
                </c:pt>
                <c:pt idx="4">
                  <c:v>1.2783313442841839</c:v>
                </c:pt>
                <c:pt idx="5">
                  <c:v>2.8224072399905706</c:v>
                </c:pt>
                <c:pt idx="6">
                  <c:v>3.0652294337150976</c:v>
                </c:pt>
                <c:pt idx="7">
                  <c:v>4.0879927359193085</c:v>
                </c:pt>
                <c:pt idx="8">
                  <c:v>4.2687979150537227</c:v>
                </c:pt>
                <c:pt idx="9">
                  <c:v>4.44770615283739</c:v>
                </c:pt>
                <c:pt idx="10">
                  <c:v>5.239786202352394</c:v>
                </c:pt>
                <c:pt idx="11">
                  <c:v>5.1470857552795275</c:v>
                </c:pt>
                <c:pt idx="12">
                  <c:v>5.6299427688285162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2F-46AF-9151-57D699D13965}"/>
            </c:ext>
          </c:extLst>
        </c:ser>
        <c:ser>
          <c:idx val="3"/>
          <c:order val="5"/>
          <c:tx>
            <c:strRef>
              <c:f>'נתונים ד''-7 (א)'!$I$1</c:f>
              <c:strCache>
                <c:ptCount val="1"/>
                <c:pt idx="0">
                  <c:v>תושב חוץ לא פיננסי</c:v>
                </c:pt>
              </c:strCache>
            </c:strRef>
          </c:tx>
          <c:spPr>
            <a:ln w="28575" cap="rnd">
              <a:solidFill>
                <a:srgbClr val="ABAAC7"/>
              </a:solidFill>
              <a:round/>
            </a:ln>
            <a:effectLst/>
          </c:spPr>
          <c:marker>
            <c:symbol val="none"/>
          </c:marker>
          <c:cat>
            <c:numRef>
              <c:f>'נתונים ד''-7 (א)'!$B$3:$B$15</c:f>
              <c:numCache>
                <c:formatCode>General</c:formatCode>
                <c:ptCount val="13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'נתונים ד''-7 (א)'!$I$3:$I$15</c:f>
              <c:numCache>
                <c:formatCode>0.0</c:formatCode>
                <c:ptCount val="13"/>
                <c:pt idx="0" formatCode="General">
                  <c:v>0</c:v>
                </c:pt>
                <c:pt idx="1">
                  <c:v>-1.733630583402082</c:v>
                </c:pt>
                <c:pt idx="2">
                  <c:v>-2.949021309299134</c:v>
                </c:pt>
                <c:pt idx="3">
                  <c:v>-3.6326946641706996</c:v>
                </c:pt>
                <c:pt idx="4">
                  <c:v>-4.6634321723498218</c:v>
                </c:pt>
                <c:pt idx="5">
                  <c:v>-5.1646479512279555</c:v>
                </c:pt>
                <c:pt idx="6">
                  <c:v>-5.7386561815364487</c:v>
                </c:pt>
                <c:pt idx="7">
                  <c:v>-5.9749727360122762</c:v>
                </c:pt>
                <c:pt idx="8">
                  <c:v>-7.6761679553287365</c:v>
                </c:pt>
                <c:pt idx="9">
                  <c:v>-8.6637888176717794</c:v>
                </c:pt>
                <c:pt idx="10">
                  <c:v>-9.1411715861647593</c:v>
                </c:pt>
                <c:pt idx="11">
                  <c:v>-9.3673051865314676</c:v>
                </c:pt>
                <c:pt idx="12">
                  <c:v>-10.551574532918941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2E-4FD9-B2B9-671D35DA8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0528104"/>
        <c:axId val="660525480"/>
      </c:lineChart>
      <c:catAx>
        <c:axId val="660528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60525480"/>
        <c:crosses val="autoZero"/>
        <c:auto val="1"/>
        <c:lblAlgn val="ctr"/>
        <c:lblOffset val="100"/>
        <c:noMultiLvlLbl val="0"/>
      </c:catAx>
      <c:valAx>
        <c:axId val="6605254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4B4B4">
                  <a:alpha val="69804"/>
                </a:srgb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60528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cid:ii_m654y36p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119289</xdr:colOff>
      <xdr:row>1</xdr:row>
      <xdr:rowOff>95842</xdr:rowOff>
    </xdr:from>
    <xdr:to>
      <xdr:col>0</xdr:col>
      <xdr:colOff>3719289</xdr:colOff>
      <xdr:row>12</xdr:row>
      <xdr:rowOff>160342</xdr:rowOff>
    </xdr:to>
    <xdr:graphicFrame macro="">
      <xdr:nvGraphicFramePr>
        <xdr:cNvPr id="10" name="תרשים 9" descr="מדדי דולר/שקל, אירו/שקל ושער החליפין הנומינלי האפקטיבי לפי שנים" title="מדדי דולר/שקל, אירו/שקל ושער החליפין הנומינלי האפקטיבי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15</xdr:row>
      <xdr:rowOff>27182</xdr:rowOff>
    </xdr:from>
    <xdr:to>
      <xdr:col>0</xdr:col>
      <xdr:colOff>3638100</xdr:colOff>
      <xdr:row>26</xdr:row>
      <xdr:rowOff>90963</xdr:rowOff>
    </xdr:to>
    <xdr:graphicFrame macro="">
      <xdr:nvGraphicFramePr>
        <xdr:cNvPr id="11" name="תרשים 10" title="שנת 20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0.45</cdr:x>
      <cdr:y>0</cdr:y>
    </cdr:from>
    <cdr:to>
      <cdr:x>1</cdr:x>
      <cdr:y>0.30124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34898" y="0"/>
          <a:ext cx="1998209" cy="2295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1100">
              <a:solidFill>
                <a:srgbClr val="17799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סך השפעה מקומית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24438</xdr:rowOff>
    </xdr:from>
    <xdr:to>
      <xdr:col>3</xdr:col>
      <xdr:colOff>560283</xdr:colOff>
      <xdr:row>13</xdr:row>
      <xdr:rowOff>88938</xdr:rowOff>
    </xdr:to>
    <xdr:graphicFrame macro="">
      <xdr:nvGraphicFramePr>
        <xdr:cNvPr id="4" name="תרשים 3" descr="סטיית התקן הגלומה באופציות על שערי החליפין מול הדולר, השוואה בינלאומית" title="סטיית התקן הגלומה באופציות על שערי החליפין מול הדולר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0.51236</cdr:x>
      <cdr:y>0.26</cdr:y>
    </cdr:from>
    <cdr:to>
      <cdr:x>0.86104</cdr:x>
      <cdr:y>0.39337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50266" y="561607"/>
          <a:ext cx="1259158" cy="288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0.84545</cdr:x>
      <cdr:y>0.05129</cdr:y>
    </cdr:from>
    <cdr:to>
      <cdr:x>0.9664</cdr:x>
      <cdr:y>0.70958</cdr:y>
    </cdr:to>
    <cdr:sp macro="" textlink="">
      <cdr:nvSpPr>
        <cdr:cNvPr id="6" name="מלבן 5"/>
        <cdr:cNvSpPr/>
      </cdr:nvSpPr>
      <cdr:spPr>
        <a:xfrm xmlns:a="http://schemas.openxmlformats.org/drawingml/2006/main">
          <a:off x="3043620" y="110794"/>
          <a:ext cx="435420" cy="14219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2</xdr:row>
      <xdr:rowOff>65086</xdr:rowOff>
    </xdr:from>
    <xdr:to>
      <xdr:col>5</xdr:col>
      <xdr:colOff>186875</xdr:colOff>
      <xdr:row>13</xdr:row>
      <xdr:rowOff>129586</xdr:rowOff>
    </xdr:to>
    <xdr:graphicFrame macro="">
      <xdr:nvGraphicFramePr>
        <xdr:cNvPr id="3" name="תרשים 2" descr="סטיית התקן של השינוי בשער חליפין " title="סטיית התקן של השינוי בשער חליפין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0.25523</cdr:x>
      <cdr:y>0.03574</cdr:y>
    </cdr:from>
    <cdr:to>
      <cdr:x>0.50477</cdr:x>
      <cdr:y>0.13303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22893" y="77201"/>
          <a:ext cx="902282" cy="210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משבר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 הקורונה</a:t>
          </a:r>
          <a:endParaRPr lang="he-IL" sz="9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84852</xdr:rowOff>
    </xdr:from>
    <xdr:to>
      <xdr:col>6</xdr:col>
      <xdr:colOff>385200</xdr:colOff>
      <xdr:row>16</xdr:row>
      <xdr:rowOff>117852</xdr:rowOff>
    </xdr:to>
    <xdr:graphicFrame macro="">
      <xdr:nvGraphicFramePr>
        <xdr:cNvPr id="3" name="תרשים 2" descr="אומדן רכישות מטבע החוץ (+) המצטברות נטו של המגזרים העיקריים" title="אומדן רכישות מטבע החוץ (+) המצטברות נטו של המגזרים העיקרי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0.77954</cdr:x>
      <cdr:y>0.21376</cdr:y>
    </cdr:from>
    <cdr:to>
      <cdr:x>0.97712</cdr:x>
      <cdr:y>0.29313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507945" y="577146"/>
          <a:ext cx="889110" cy="21430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900" b="1">
              <a:solidFill>
                <a:srgbClr val="59BFCB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המגזר העסקי הלא פיננסי</a:t>
          </a:r>
        </a:p>
      </cdr:txBody>
    </cdr:sp>
  </cdr:relSizeAnchor>
  <cdr:relSizeAnchor xmlns:cdr="http://schemas.openxmlformats.org/drawingml/2006/chartDrawing">
    <cdr:from>
      <cdr:x>0.77833</cdr:x>
      <cdr:y>0.60596</cdr:y>
    </cdr:from>
    <cdr:to>
      <cdr:x>0.99699</cdr:x>
      <cdr:y>0.65361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502485" y="1636101"/>
          <a:ext cx="983970" cy="128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900" b="1">
              <a:solidFill>
                <a:srgbClr val="17799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הגופים המוסדיים</a:t>
          </a:r>
        </a:p>
      </cdr:txBody>
    </cdr:sp>
  </cdr:relSizeAnchor>
  <cdr:relSizeAnchor xmlns:cdr="http://schemas.openxmlformats.org/drawingml/2006/chartDrawing">
    <cdr:from>
      <cdr:x>0.79404</cdr:x>
      <cdr:y>0.7155</cdr:y>
    </cdr:from>
    <cdr:to>
      <cdr:x>0.9898</cdr:x>
      <cdr:y>0.78702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573180" y="1931838"/>
          <a:ext cx="880920" cy="19310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900" b="1">
              <a:solidFill>
                <a:srgbClr val="ABAAC7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תושבי</a:t>
          </a:r>
          <a:r>
            <a:rPr lang="he-IL" sz="900" b="1" baseline="0">
              <a:solidFill>
                <a:srgbClr val="ABAAC7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 חוץ לא פיננסי</a:t>
          </a:r>
          <a:endParaRPr lang="he-IL" sz="900" b="1">
            <a:solidFill>
              <a:srgbClr val="ABAAC7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0.78887</cdr:x>
      <cdr:y>0.07065</cdr:y>
    </cdr:from>
    <cdr:to>
      <cdr:x>0.93908</cdr:x>
      <cdr:y>0.11236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851341" y="152608"/>
          <a:ext cx="542927" cy="9009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900" b="1">
              <a:solidFill>
                <a:srgbClr val="595959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משקי בית</a:t>
          </a:r>
        </a:p>
      </cdr:txBody>
    </cdr:sp>
  </cdr:relSizeAnchor>
  <cdr:relSizeAnchor xmlns:cdr="http://schemas.openxmlformats.org/drawingml/2006/chartDrawing">
    <cdr:from>
      <cdr:x>0.76096</cdr:x>
      <cdr:y>0.15203</cdr:y>
    </cdr:from>
    <cdr:to>
      <cdr:x>0.98645</cdr:x>
      <cdr:y>0.20307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809530" y="327183"/>
          <a:ext cx="832528" cy="10984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900" b="1">
              <a:solidFill>
                <a:srgbClr val="2E2A74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המגזר הפיננסי </a:t>
          </a:r>
        </a:p>
      </cdr:txBody>
    </cdr:sp>
  </cdr:relSizeAnchor>
  <cdr:relSizeAnchor xmlns:cdr="http://schemas.openxmlformats.org/drawingml/2006/chartDrawing">
    <cdr:from>
      <cdr:x>0.24676</cdr:x>
      <cdr:y>0.92627</cdr:y>
    </cdr:from>
    <cdr:to>
      <cdr:x>0.53438</cdr:x>
      <cdr:y>0.97919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891908" y="2000743"/>
          <a:ext cx="1039586" cy="11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0.7715</cdr:x>
      <cdr:y>0.33094</cdr:y>
    </cdr:from>
    <cdr:to>
      <cdr:x>0.96726</cdr:x>
      <cdr:y>0.37792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2788557" y="714828"/>
          <a:ext cx="707565" cy="10147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900" b="1">
              <a:solidFill>
                <a:srgbClr val="BFBFBF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תושבי</a:t>
          </a:r>
          <a:r>
            <a:rPr lang="he-IL" sz="900" b="1" baseline="0">
              <a:solidFill>
                <a:srgbClr val="BFBFBF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 חוץ פיננסי</a:t>
          </a:r>
          <a:endParaRPr lang="he-IL" sz="900" b="1">
            <a:solidFill>
              <a:srgbClr val="BFBFBF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46182</xdr:colOff>
      <xdr:row>2</xdr:row>
      <xdr:rowOff>158750</xdr:rowOff>
    </xdr:from>
    <xdr:to>
      <xdr:col>5</xdr:col>
      <xdr:colOff>233057</xdr:colOff>
      <xdr:row>14</xdr:row>
      <xdr:rowOff>32750</xdr:rowOff>
    </xdr:to>
    <xdr:graphicFrame macro="">
      <xdr:nvGraphicFramePr>
        <xdr:cNvPr id="4" name="תרשים 3" descr="אומדן רכישות מטבע החוץ (+) המצטברות נטו של המגזרים העיקריים" title="אומדן רכישות מטבע החוץ (+) המצטברות נטו של המגזרים העיקרי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0.53855</cdr:x>
      <cdr:y>0.02388</cdr:y>
    </cdr:from>
    <cdr:to>
      <cdr:x>0.74125</cdr:x>
      <cdr:y>0.13862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42658" y="51570"/>
          <a:ext cx="731182" cy="247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100" u="sng">
              <a:latin typeface="Assistant" panose="00000500000000000000" pitchFamily="2" charset="-79"/>
              <a:cs typeface="Assistant" panose="00000500000000000000" pitchFamily="2" charset="-79"/>
            </a:rPr>
            <a:t>202</a:t>
          </a:r>
          <a:r>
            <a:rPr lang="he-IL" sz="1100" u="sng">
              <a:latin typeface="Assistant" panose="00000500000000000000" pitchFamily="2" charset="-79"/>
              <a:cs typeface="Assistant" panose="00000500000000000000" pitchFamily="2" charset="-79"/>
            </a:rPr>
            <a:t>3</a:t>
          </a:r>
        </a:p>
      </cdr:txBody>
    </cdr:sp>
  </cdr:relSizeAnchor>
  <cdr:relSizeAnchor xmlns:cdr="http://schemas.openxmlformats.org/drawingml/2006/chartDrawing">
    <cdr:from>
      <cdr:x>0.74613</cdr:x>
      <cdr:y>0.02524</cdr:y>
    </cdr:from>
    <cdr:to>
      <cdr:x>0.89429</cdr:x>
      <cdr:y>0.13724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691444" y="54529"/>
          <a:ext cx="534445" cy="2419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100" b="0" u="sng">
              <a:latin typeface="Assistant" panose="00000500000000000000" pitchFamily="2" charset="-79"/>
              <a:cs typeface="Assistant" panose="00000500000000000000" pitchFamily="2" charset="-79"/>
            </a:rPr>
            <a:t>2024</a:t>
          </a:r>
        </a:p>
      </cdr:txBody>
    </cdr:sp>
  </cdr:relSizeAnchor>
  <cdr:relSizeAnchor xmlns:cdr="http://schemas.openxmlformats.org/drawingml/2006/chartDrawing">
    <cdr:from>
      <cdr:x>0.33522</cdr:x>
      <cdr:y>0.02388</cdr:y>
    </cdr:from>
    <cdr:to>
      <cdr:x>0.53792</cdr:x>
      <cdr:y>0.13861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09205" y="51570"/>
          <a:ext cx="731183" cy="2478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u="sng">
              <a:latin typeface="Assistant" panose="00000500000000000000" pitchFamily="2" charset="-79"/>
              <a:cs typeface="Assistant" panose="00000500000000000000" pitchFamily="2" charset="-79"/>
            </a:rPr>
            <a:t>202</a:t>
          </a:r>
          <a:r>
            <a:rPr lang="he-IL" sz="1100" u="sng">
              <a:latin typeface="Assistant" panose="00000500000000000000" pitchFamily="2" charset="-79"/>
              <a:cs typeface="Assistant" panose="00000500000000000000" pitchFamily="2" charset="-79"/>
            </a:rPr>
            <a:t>2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7327" y="521979"/>
    <xdr:ext cx="3600000" cy="2160000"/>
    <xdr:graphicFrame macro="">
      <xdr:nvGraphicFramePr>
        <xdr:cNvPr id="2" name="תרשים 1" descr="התנועות המצטברות נטו במט&quot;ח של הגופים המוסדיים" title="התנועות המצטברות נטו במט&quot;ח של הגופים המוסדיים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3</xdr:col>
      <xdr:colOff>242845</xdr:colOff>
      <xdr:row>34</xdr:row>
      <xdr:rowOff>78829</xdr:rowOff>
    </xdr:from>
    <xdr:to>
      <xdr:col>3</xdr:col>
      <xdr:colOff>242845</xdr:colOff>
      <xdr:row>36</xdr:row>
      <xdr:rowOff>57931</xdr:rowOff>
    </xdr:to>
    <xdr:cxnSp macro="">
      <xdr:nvCxnSpPr>
        <xdr:cNvPr id="3" name="מחבר ישר 2"/>
        <xdr:cNvCxnSpPr/>
      </xdr:nvCxnSpPr>
      <xdr:spPr>
        <a:xfrm>
          <a:off x="11233846955" y="6555829"/>
          <a:ext cx="0" cy="360102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0.43328</cdr:x>
      <cdr:y>0.31645</cdr:y>
    </cdr:from>
    <cdr:to>
      <cdr:x>0.75747</cdr:x>
      <cdr:y>0.67185</cdr:y>
    </cdr:to>
    <cdr:sp macro="" textlink="">
      <cdr:nvSpPr>
        <cdr:cNvPr id="6" name="מלבן מעוגל 5"/>
        <cdr:cNvSpPr/>
      </cdr:nvSpPr>
      <cdr:spPr>
        <a:xfrm xmlns:a="http://schemas.openxmlformats.org/drawingml/2006/main">
          <a:off x="1559823" y="683536"/>
          <a:ext cx="1167084" cy="767664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9525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1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500" b="0" baseline="0">
            <a:solidFill>
              <a:sysClr val="windowText" lastClr="000000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  <a:p xmlns:a="http://schemas.openxmlformats.org/drawingml/2006/main"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0" baseline="0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היחלשות השקל   </a:t>
          </a:r>
          <a:endParaRPr lang="he-IL" sz="900" b="0">
            <a:solidFill>
              <a:sysClr val="windowText" lastClr="000000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algn="l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  </a:t>
          </a:r>
        </a:p>
      </cdr:txBody>
    </cdr:sp>
  </cdr:relSizeAnchor>
  <cdr:relSizeAnchor xmlns:cdr="http://schemas.openxmlformats.org/drawingml/2006/chartDrawing">
    <cdr:from>
      <cdr:x>0.51545</cdr:x>
      <cdr:y>0.38083</cdr:y>
    </cdr:from>
    <cdr:to>
      <cdr:x>0.51545</cdr:x>
      <cdr:y>0.45934</cdr:y>
    </cdr:to>
    <cdr:cxnSp macro="">
      <cdr:nvCxnSpPr>
        <cdr:cNvPr id="7" name="מחבר חץ ישר 6"/>
        <cdr:cNvCxnSpPr/>
      </cdr:nvCxnSpPr>
      <cdr:spPr>
        <a:xfrm xmlns:a="http://schemas.openxmlformats.org/drawingml/2006/main" flipV="1">
          <a:off x="1855620" y="822598"/>
          <a:ext cx="0" cy="16958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152400</xdr:rowOff>
    </xdr:from>
    <xdr:to>
      <xdr:col>5</xdr:col>
      <xdr:colOff>171000</xdr:colOff>
      <xdr:row>14</xdr:row>
      <xdr:rowOff>26400</xdr:rowOff>
    </xdr:to>
    <xdr:graphicFrame macro="">
      <xdr:nvGraphicFramePr>
        <xdr:cNvPr id="4" name="תרשים 3" descr="שיעור החשיפה למט&quot;ח של הגופים המוסדיים" title="שיעור החשיפה למט&quot;ח של הגופים המוסדי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0.5424</cdr:x>
      <cdr:y>0.88554</cdr:y>
    </cdr:from>
    <cdr:to>
      <cdr:x>0.94683</cdr:x>
      <cdr:y>0.97194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952624" y="2231571"/>
          <a:ext cx="1455964" cy="217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0.5424</cdr:x>
      <cdr:y>0.88554</cdr:y>
    </cdr:from>
    <cdr:to>
      <cdr:x>0.94683</cdr:x>
      <cdr:y>0.97194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1952624" y="2231571"/>
          <a:ext cx="1455964" cy="217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0.60234</cdr:x>
      <cdr:y>0.9148</cdr:y>
    </cdr:from>
    <cdr:to>
      <cdr:x>0.97368</cdr:x>
      <cdr:y>0.9417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606142" y="5551714"/>
          <a:ext cx="3456215" cy="163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30529</xdr:colOff>
      <xdr:row>2</xdr:row>
      <xdr:rowOff>133350</xdr:rowOff>
    </xdr:from>
    <xdr:to>
      <xdr:col>5</xdr:col>
      <xdr:colOff>186875</xdr:colOff>
      <xdr:row>14</xdr:row>
      <xdr:rowOff>7350</xdr:rowOff>
    </xdr:to>
    <xdr:graphicFrame macro="">
      <xdr:nvGraphicFramePr>
        <xdr:cNvPr id="4" name="תרשים 3" descr="אומדן התנועות נטו בנכסים שקליים מאזניים והחוץ-מאזניים  של תושבי חוץ" title="אומדן התנועות נטו בנכסים שקליים מאזניים והחוץ-מאזניים  של תושבי חוץ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233373</xdr:colOff>
      <xdr:row>2</xdr:row>
      <xdr:rowOff>41469</xdr:rowOff>
    </xdr:from>
    <xdr:to>
      <xdr:col>4</xdr:col>
      <xdr:colOff>554052</xdr:colOff>
      <xdr:row>13</xdr:row>
      <xdr:rowOff>105969</xdr:rowOff>
    </xdr:to>
    <xdr:graphicFrame macro="">
      <xdr:nvGraphicFramePr>
        <xdr:cNvPr id="2" name="תרשים 1" descr="החשיפה לשקלים במכשירי חוב ובמכשירים נגזרים של תושבי חוץ" title="החשיפה לשקלים במכשירי חוב ובמכשירים נגזרים של תושבי חוץ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11825</xdr:colOff>
      <xdr:row>2</xdr:row>
      <xdr:rowOff>117749</xdr:rowOff>
    </xdr:from>
    <xdr:to>
      <xdr:col>2</xdr:col>
      <xdr:colOff>151075</xdr:colOff>
      <xdr:row>13</xdr:row>
      <xdr:rowOff>182249</xdr:rowOff>
    </xdr:to>
    <xdr:graphicFrame macro="">
      <xdr:nvGraphicFramePr>
        <xdr:cNvPr id="4" name="תרשים 3" descr="רכישות מט&quot;ח מצטברות נטו של חברות הייבוא והייצוא העיקריות" title="רכישות מט&quot;ח מצטברות נטו של חברות הייבוא והייצוא העיקריות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382394"/>
    <xdr:ext cx="3600000" cy="2160000"/>
    <xdr:graphicFrame macro="">
      <xdr:nvGraphicFramePr>
        <xdr:cNvPr id="2" name="תרשים 1" descr="יתרת הנכסים נטו של מערכת הבנקאות במטבע חוץ וסך החשיפה למטבע חוץ" title="יתרת הנכסים נטו של מערכת הבנקאות במטבע חוץ וסך החשיפה למטבע חוץ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141173" y="465871"/>
    <xdr:ext cx="3600000" cy="2160000"/>
    <xdr:graphicFrame macro="">
      <xdr:nvGraphicFramePr>
        <xdr:cNvPr id="3" name="תרשים 2" descr="יתרת המכשירים הנגזרים של מערכת הבנקאות במטבע חוץ מול מגזרים נגדיים " title="יתרת המכשירים הנגזרים של מערכת הבנקאות במטבע חוץ מול מגזרים נגדיים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9</xdr:col>
      <xdr:colOff>11430</xdr:colOff>
      <xdr:row>23</xdr:row>
      <xdr:rowOff>171450</xdr:rowOff>
    </xdr:to>
    <xdr:pic>
      <xdr:nvPicPr>
        <xdr:cNvPr id="2" name="תמונה 1" descr="מגזרים.png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63570" y="209550"/>
          <a:ext cx="6183630" cy="412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0.07027</cdr:x>
      <cdr:y>0</cdr:y>
    </cdr:from>
    <cdr:to>
      <cdr:x>0.64734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1351" y="59028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0.29584</cdr:x>
      <cdr:y>0.16981</cdr:y>
    </cdr:from>
    <cdr:to>
      <cdr:x>0.61905</cdr:x>
      <cdr:y>0.52521</cdr:y>
    </cdr:to>
    <cdr:sp macro="" textlink="">
      <cdr:nvSpPr>
        <cdr:cNvPr id="3" name="מלבן מעוגל 2"/>
        <cdr:cNvSpPr/>
      </cdr:nvSpPr>
      <cdr:spPr>
        <a:xfrm xmlns:a="http://schemas.openxmlformats.org/drawingml/2006/main">
          <a:off x="1065015" y="366671"/>
          <a:ext cx="1163556" cy="767408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9525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1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500" b="0" baseline="0">
            <a:solidFill>
              <a:sysClr val="windowText" lastClr="000000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  <a:p xmlns:a="http://schemas.openxmlformats.org/drawingml/2006/main"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0" baseline="0">
              <a:solidFill>
                <a:sysClr val="windowText" lastClr="000000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היחלשות השקל   </a:t>
          </a:r>
          <a:endParaRPr lang="he-IL" sz="900" b="0">
            <a:solidFill>
              <a:sysClr val="windowText" lastClr="000000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algn="l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  </a:t>
          </a:r>
        </a:p>
      </cdr:txBody>
    </cdr:sp>
  </cdr:relSizeAnchor>
  <cdr:relSizeAnchor xmlns:cdr="http://schemas.openxmlformats.org/drawingml/2006/chartDrawing">
    <cdr:from>
      <cdr:x>0.37964</cdr:x>
      <cdr:y>0.22</cdr:y>
    </cdr:from>
    <cdr:to>
      <cdr:x>0.37964</cdr:x>
      <cdr:y>0.29851</cdr:y>
    </cdr:to>
    <cdr:cxnSp macro="">
      <cdr:nvCxnSpPr>
        <cdr:cNvPr id="4" name="מחבר חץ ישר 3"/>
        <cdr:cNvCxnSpPr/>
      </cdr:nvCxnSpPr>
      <cdr:spPr>
        <a:xfrm xmlns:a="http://schemas.openxmlformats.org/drawingml/2006/main" flipV="1">
          <a:off x="1366688" y="475033"/>
          <a:ext cx="0" cy="16952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36000" y="350678"/>
    <xdr:ext cx="5400000" cy="3240000"/>
    <xdr:graphicFrame macro="">
      <xdr:nvGraphicFramePr>
        <xdr:cNvPr id="2" name="תרשים 1" descr="תרומת השינוי של המטבעות השונים לשינוי בשער החליפין הנומינלי האפקטיבי" title="תרומת השינוי במטבעות השונים לשינוי בשער החליפין הנומינלי האפקטיבי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0.48507</cdr:x>
      <cdr:y>0.906</cdr:y>
    </cdr:from>
    <cdr:to>
      <cdr:x>0.97405</cdr:x>
      <cdr:y>1</cdr:y>
    </cdr:to>
    <cdr:grpSp>
      <cdr:nvGrpSpPr>
        <cdr:cNvPr id="2" name="קבוצה 1"/>
        <cdr:cNvGrpSpPr/>
      </cdr:nvGrpSpPr>
      <cdr:grpSpPr>
        <a:xfrm xmlns:a="http://schemas.openxmlformats.org/drawingml/2006/main">
          <a:off x="2619378" y="2935440"/>
          <a:ext cx="2640492" cy="304560"/>
          <a:chOff x="2759508" y="2839504"/>
          <a:chExt cx="2640492" cy="359802"/>
        </a:xfrm>
      </cdr:grpSpPr>
      <cdr:sp macro="" textlink="">
        <cdr:nvSpPr>
          <cdr:cNvPr id="9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 flipH="1">
            <a:off x="2759508" y="2839504"/>
            <a:ext cx="2640492" cy="35980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C0C0C0" mc:Ignorable="a14" a14:legacySpreadsheetColorIndex="22">
                    <a:alpha val="89999"/>
                  </a:srgbClr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27432" tIns="22860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1">
              <a:defRPr sz="1000"/>
            </a:pPr>
            <a:r>
              <a:rPr lang="he-IL" sz="1100" b="0" i="0" u="none" strike="noStrike" baseline="0">
                <a:solidFill>
                  <a:srgbClr val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תרומה לפיחות השקל    תרומה לייסוף השקל</a:t>
            </a:r>
          </a:p>
        </cdr:txBody>
      </cdr:sp>
      <cdr:sp macro="" textlink="">
        <cdr:nvSpPr>
          <cdr:cNvPr id="10" name="Line 5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>
            <a:off x="3481920" y="3127831"/>
            <a:ext cx="472608" cy="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chemeClr val="tx1"/>
            </a:solidFill>
            <a:round/>
            <a:headEnd/>
            <a:tailEnd type="triangle" w="med" len="med"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noFill/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he-IL"/>
          </a:p>
        </cdr:txBody>
      </cdr:sp>
      <cdr:sp macro="" textlink="">
        <cdr:nvSpPr>
          <cdr:cNvPr id="15" name="Line 4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4145526" y="3127831"/>
            <a:ext cx="463482" cy="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chemeClr val="tx1"/>
            </a:solidFill>
            <a:round/>
            <a:headEnd/>
            <a:tailEnd type="triangle" w="med" len="med"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noFill/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he-IL"/>
          </a:p>
        </cdr:txBody>
      </cdr:sp>
    </cdr:grp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428625" y="368207"/>
    <xdr:ext cx="5760000" cy="3600000"/>
    <xdr:graphicFrame macro="">
      <xdr:nvGraphicFramePr>
        <xdr:cNvPr id="2" name="תרשים 1" descr="שיעור השינוי של הדולר כנגד המטבעות העיקריים" title="שיעור השינוי של הדולר כנגד המטבעות העיקריים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0.04185</cdr:x>
      <cdr:y>0.89523</cdr:y>
    </cdr:from>
    <cdr:to>
      <cdr:x>0.98405</cdr:x>
      <cdr:y>0.96501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0677" y="1933693"/>
          <a:ext cx="3391920" cy="150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endParaRPr lang="he-IL" sz="8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</cdr:x>
      <cdr:y>0.88663</cdr:y>
    </cdr:from>
    <cdr:to>
      <cdr:x>0.44934</cdr:x>
      <cdr:y>0.97874</cdr:y>
    </cdr:to>
    <cdr:sp macro="" textlink="">
      <cdr:nvSpPr>
        <cdr:cNvPr id="8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0" y="3191868"/>
          <a:ext cx="2588175" cy="3315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התחזקות הדולר</a:t>
          </a:r>
          <a:r>
            <a:rPr lang="en-US" sz="1100" b="0" i="0" u="none" strike="noStrike" baseline="0">
              <a:solidFill>
                <a:srgbClr val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  </a:t>
          </a:r>
          <a:r>
            <a:rPr lang="he-IL" sz="1100" b="0" i="0" u="none" strike="noStrike" baseline="0">
              <a:solidFill>
                <a:srgbClr val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היחלשות הדולר</a:t>
          </a:r>
          <a:r>
            <a:rPr lang="en-US" sz="1100" b="0" i="0" u="none" strike="noStrike" baseline="0">
              <a:solidFill>
                <a:srgbClr val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   </a:t>
          </a:r>
          <a:endParaRPr lang="he-IL" sz="1100" b="0" i="0" u="none" strike="noStrike" baseline="0">
            <a:solidFill>
              <a:srgbClr val="00000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0.13496</cdr:x>
      <cdr:y>0.97002</cdr:y>
    </cdr:from>
    <cdr:to>
      <cdr:x>0.22243</cdr:x>
      <cdr:y>0.97002</cdr:y>
    </cdr:to>
    <cdr:sp macro="" textlink="">
      <cdr:nvSpPr>
        <cdr:cNvPr id="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77359" y="3492087"/>
          <a:ext cx="5038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1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0.25329</cdr:x>
      <cdr:y>0.96955</cdr:y>
    </cdr:from>
    <cdr:to>
      <cdr:x>0.33907</cdr:x>
      <cdr:y>0.96955</cdr:y>
    </cdr:to>
    <cdr:sp macro="" textlink="">
      <cdr:nvSpPr>
        <cdr:cNvPr id="11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58940" y="3490395"/>
          <a:ext cx="49409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1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71237</xdr:rowOff>
    </xdr:from>
    <xdr:to>
      <xdr:col>6</xdr:col>
      <xdr:colOff>356625</xdr:colOff>
      <xdr:row>15</xdr:row>
      <xdr:rowOff>104237</xdr:rowOff>
    </xdr:to>
    <xdr:grpSp>
      <xdr:nvGrpSpPr>
        <xdr:cNvPr id="7" name="קבוצה 6"/>
        <xdr:cNvGrpSpPr/>
      </xdr:nvGrpSpPr>
      <xdr:grpSpPr>
        <a:xfrm>
          <a:off x="11231704350" y="261737"/>
          <a:ext cx="4500000" cy="2700000"/>
          <a:chOff x="11230804350" y="404613"/>
          <a:chExt cx="5400000" cy="3240000"/>
        </a:xfrm>
      </xdr:grpSpPr>
      <xdr:graphicFrame macro="">
        <xdr:nvGraphicFramePr>
          <xdr:cNvPr id="4" name="תרשים 3" descr="השינוי בשער החליפין שקל/דולר לפי השפעה מקומית וגלובלית" title="השינוי בשער החליפין שקל/דולר לפי השפעה מקומית וגלובלית"/>
          <xdr:cNvGraphicFramePr>
            <a:graphicFrameLocks/>
          </xdr:cNvGraphicFramePr>
        </xdr:nvGraphicFramePr>
        <xdr:xfrm>
          <a:off x="11230804350" y="404613"/>
          <a:ext cx="5400000" cy="324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תרשים 4" title="השינוי בשער החליפין לפי השפעה שנתית מקומית וגלובלית"/>
          <xdr:cNvGraphicFramePr>
            <a:graphicFrameLocks/>
          </xdr:cNvGraphicFramePr>
        </xdr:nvGraphicFramePr>
        <xdr:xfrm>
          <a:off x="11231699024" y="2676525"/>
          <a:ext cx="3638551" cy="676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0.29244</cdr:x>
      <cdr:y>0.51665</cdr:y>
    </cdr:from>
    <cdr:to>
      <cdr:x>0.51881</cdr:x>
      <cdr:y>0.63957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315982" y="1394948"/>
          <a:ext cx="1018664" cy="3318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900" b="0" i="0" u="none" strike="noStrike" baseline="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היחלשות השקל</a:t>
          </a:r>
        </a:p>
      </cdr:txBody>
    </cdr:sp>
  </cdr:relSizeAnchor>
  <cdr:relSizeAnchor xmlns:cdr="http://schemas.openxmlformats.org/drawingml/2006/chartDrawing">
    <cdr:from>
      <cdr:x>0.31291</cdr:x>
      <cdr:y>0.51887</cdr:y>
    </cdr:from>
    <cdr:to>
      <cdr:x>0.31323</cdr:x>
      <cdr:y>0.57617</cdr:y>
    </cdr:to>
    <cdr:sp macro="" textlink="">
      <cdr:nvSpPr>
        <cdr:cNvPr id="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rot="5400000" flipH="1">
          <a:off x="1070843" y="1182061"/>
          <a:ext cx="123768" cy="11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1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tables/table1.xml><?xml version="1.0" encoding="utf-8"?>
<table xmlns="http://schemas.openxmlformats.org/spreadsheetml/2006/main" id="27" name="טבלה228" displayName="טבלה228" ref="F1:I14" totalsRowShown="0" headerRowDxfId="184" dataDxfId="182" headerRowBorderDxfId="183" tableBorderDxfId="181" headerRowCellStyle="Normal 2 3 3">
  <tableColumns count="4">
    <tableColumn id="2" name="חודש" dataDxfId="180" totalsRowDxfId="179" dataCellStyle="Normal 6 2"/>
    <tableColumn id="3" name="דולר/שקל" dataDxfId="178" totalsRowDxfId="177" dataCellStyle="Normal 6 2"/>
    <tableColumn id="4" name="אירו/שקל" dataDxfId="176" totalsRowDxfId="175" dataCellStyle="Normal 6 2"/>
    <tableColumn id="5" name="שער חליפין נומינלי אפקטיבי" dataDxfId="174" totalsRowDxfId="173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מדדי דולר/שקל, אירו/שקל ושער החליפין הנומינלי האפקטיבי " altTextSummary="מדדי דולר/שקל, אירו/שקל ושער החליפין הנומינלי האפקטיבי שנת 2022 לפי חודשים"/>
    </ext>
  </extLst>
</table>
</file>

<file path=xl/tables/table10.xml><?xml version="1.0" encoding="utf-8"?>
<table xmlns="http://schemas.openxmlformats.org/spreadsheetml/2006/main" id="15" name="טבלה15" displayName="טבלה15" ref="A1:H37" totalsRowShown="0" headerRowDxfId="94" dataDxfId="93" tableBorderDxfId="92">
  <autoFilter ref="A1:H37"/>
  <tableColumns count="8">
    <tableColumn id="1" name="שנה" dataDxfId="91" totalsRowDxfId="90"/>
    <tableColumn id="2" name="חודש" dataDxfId="89" totalsRowDxfId="88"/>
    <tableColumn id="3" name="עמודה2" dataDxfId="87" totalsRowDxfId="86"/>
    <tableColumn id="4" name="סך החשיפה למט&quot;ח - ציר ימין" dataDxfId="85" totalsRowDxfId="84"/>
    <tableColumn id="5" name="חשיפה למט&quot;ח בנכסים מאזניים" dataDxfId="83" totalsRowDxfId="82"/>
    <tableColumn id="6" name="חשיפה למט&quot;ח במכשירים נגזרים" dataDxfId="81" totalsRowDxfId="80"/>
    <tableColumn id="7" name="שיעור החשיפה למט&quot;ח מסך הנכסים (ציר ימין)" dataDxfId="79" totalsRowDxfId="78"/>
    <tableColumn id="8" name="עמודה1" dataDxfId="77" totalsRowDxfId="76">
      <calculatedColumnFormula>טבלה15[[#This Row],[שיעור החשיפה למט"ח מסך הנכסים (ציר ימין)]]*100</calculatedColumnFormula>
    </tableColumn>
  </tableColumns>
  <tableStyleInfo name="TableStyleLight11" showFirstColumn="0" showLastColumn="0" showRowStripes="1" showColumnStripes="0"/>
</table>
</file>

<file path=xl/tables/table11.xml><?xml version="1.0" encoding="utf-8"?>
<table xmlns="http://schemas.openxmlformats.org/spreadsheetml/2006/main" id="19" name="טבלה19" displayName="טבלה19" ref="A1:K6" totalsRowShown="0" headerRowDxfId="75" dataDxfId="74" tableBorderDxfId="73" dataCellStyle="Percent">
  <autoFilter ref="A1:K6"/>
  <tableColumns count="11">
    <tableColumn id="1" name="גופים מוסדיים" dataDxfId="72"/>
    <tableColumn id="2" name="2015" dataDxfId="71" dataCellStyle="Percent"/>
    <tableColumn id="3" name="2017" dataDxfId="70" dataCellStyle="Percent"/>
    <tableColumn id="4" name="2016" dataDxfId="69" dataCellStyle="Percent"/>
    <tableColumn id="5" name="2018" dataDxfId="68" dataCellStyle="Percent"/>
    <tableColumn id="6" name="2019" dataDxfId="67" dataCellStyle="Percent"/>
    <tableColumn id="7" name="2020" dataDxfId="66" dataCellStyle="Percent"/>
    <tableColumn id="8" name="2021" dataDxfId="65" dataCellStyle="Percent"/>
    <tableColumn id="9" name="2022" dataDxfId="64" dataCellStyle="Percent"/>
    <tableColumn id="10" name="2023" dataDxfId="63" dataCellStyle="Percent"/>
    <tableColumn id="11" name="2024" dataDxfId="62" dataCellStyle="Percent"/>
  </tableColumns>
  <tableStyleInfo name="TableStyleLight11" showFirstColumn="0" showLastColumn="0" showRowStripes="1" showColumnStripes="0"/>
</table>
</file>

<file path=xl/tables/table12.xml><?xml version="1.0" encoding="utf-8"?>
<table xmlns="http://schemas.openxmlformats.org/spreadsheetml/2006/main" id="25" name="טבלה1226" displayName="טבלה1226" ref="A1:E14" totalsRowShown="0" headerRowDxfId="61" dataDxfId="59" headerRowBorderDxfId="60" tableBorderDxfId="58" totalsRowBorderDxfId="57">
  <tableColumns count="5">
    <tableColumn id="1" name="תאריך" dataDxfId="56"/>
    <tableColumn id="2" name="תנועות נטו במכשירי הון" dataDxfId="55" dataCellStyle="Comma"/>
    <tableColumn id="3" name="תנועות נטו במכשירי חוב" dataDxfId="54" dataCellStyle="Comma"/>
    <tableColumn id="4" name="תנועה נטו בחשיפה לשקלים באמצעות מכשירים נגזרים" dataDxfId="53"/>
    <tableColumn id="5" name="סך הכל תנועה בנכסים שקליים" dataDxfId="52">
      <calculatedColumnFormula>SUM(טבלה1226[[#This Row],[תנועות נטו במכשירי הון]:[תנועה נטו בחשיפה לשקלים באמצעות מכשירים נגזרים]])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אומדן התנועות נטו בנכסים שקליים של תושבי חוץ " altTextSummary="אומדן התנועות נטו בנכסים שקליים של תושבי חוץ "/>
    </ext>
  </extLst>
</table>
</file>

<file path=xl/tables/table13.xml><?xml version="1.0" encoding="utf-8"?>
<table xmlns="http://schemas.openxmlformats.org/spreadsheetml/2006/main" id="28" name="טבלה1329" displayName="טבלה1329" ref="A1:F25" totalsRowShown="0" headerRowDxfId="51" dataDxfId="50">
  <tableColumns count="6">
    <tableColumn id="1" name="שנה" dataDxfId="49"/>
    <tableColumn id="2" name="חודש" dataDxfId="48" dataCellStyle="Normal_חשיפה_תושבי_חוץ_רביעים4 2010(2)"/>
    <tableColumn id="3" name="מכשירים נגזרים" dataDxfId="47" dataCellStyle="Normal_חשיפה_תושבי_חוץ_רביעים4 2010(2)"/>
    <tableColumn id="4" name="מכשירי חוב" dataDxfId="46"/>
    <tableColumn id="6" name="מכשירי הון" dataDxfId="45"/>
    <tableColumn id="5" name="חשיפה בשקלים" dataDxfId="44">
      <calculatedColumnFormula>טבלה1329[[#This Row],[מכשירים נגזרים]]+טבלה1329[[#This Row],[מכשירי חוב]]+טבלה1329[[#This Row],[מכשירי הון]]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החשיפה לשקלים במכשירי חוב ובמכשירים נגזרים של תושבי חוץ" altTextSummary="החשיפה לשקלים במכשירי חוב ובמכשירים נגזרים של תושבי חוץ"/>
    </ext>
  </extLst>
</table>
</file>

<file path=xl/tables/table14.xml><?xml version="1.0" encoding="utf-8"?>
<table xmlns="http://schemas.openxmlformats.org/spreadsheetml/2006/main" id="16" name="טבלה16" displayName="טבלה16" ref="A1:E8" totalsRowShown="0" headerRowDxfId="43" dataDxfId="41" headerRowBorderDxfId="42" tableBorderDxfId="40" totalsRowBorderDxfId="39" dataCellStyle="Normal 6">
  <tableColumns count="5">
    <tableColumn id="1" name="שנה" dataDxfId="38" dataCellStyle="Normal 6"/>
    <tableColumn id="3" name="המגזר העסקי (ציר משני)" dataDxfId="37" dataCellStyle="Normal 6"/>
    <tableColumn id="4" name="חברות ייבוא עיקריות" dataDxfId="36" dataCellStyle="Normal 6"/>
    <tableColumn id="5" name="חברות ייצוא עיקריות" dataDxfId="35" dataCellStyle="Normal 6"/>
    <tableColumn id="6" name="אחר" dataDxfId="34" dataCellStyle="Normal 6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רכישות מט&quot;ח מצטברות נטו של חברות הייבוא והייצוא העיקריות" altTextSummary="רכישות מט&quot;ח מצטברות נטו של חברות הייבוא והייצוא העיקריות"/>
    </ext>
  </extLst>
</table>
</file>

<file path=xl/tables/table15.xml><?xml version="1.0" encoding="utf-8"?>
<table xmlns="http://schemas.openxmlformats.org/spreadsheetml/2006/main" id="17" name="טבלה17" displayName="טבלה17" ref="A1:D193" totalsRowShown="0" headerRowDxfId="33" dataDxfId="31" headerRowBorderDxfId="32" tableBorderDxfId="30" totalsRowBorderDxfId="29">
  <tableColumns count="4">
    <tableColumn id="1" name="תאריך" dataDxfId="28"/>
    <tableColumn id="2" name="מכשירי הון ומכשירי חוב " dataDxfId="27" dataCellStyle="Comma"/>
    <tableColumn id="3" name="מכשירים נגזרים" dataDxfId="26" dataCellStyle="Comma"/>
    <tableColumn id="4" name="סך החשיפה למטבע חוץ" dataDxfId="25" dataCellStyle="Comma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יתרת הנכסים נטו של מערכת הבנקאות במטבע חוץ וסך החשיפה למטבע חוץ" altTextSummary="יתרת הנכסים נטו של מערכת הבנקאות במטבע חוץ וסך החשיפה למטבע חוץ"/>
    </ext>
  </extLst>
</table>
</file>

<file path=xl/tables/table16.xml><?xml version="1.0" encoding="utf-8"?>
<table xmlns="http://schemas.openxmlformats.org/spreadsheetml/2006/main" id="5" name="טבלה176" displayName="טבלה176" ref="A1:F122" totalsRowShown="0" headerRowDxfId="24" dataDxfId="22" headerRowBorderDxfId="23" tableBorderDxfId="21" totalsRowBorderDxfId="20">
  <tableColumns count="6">
    <tableColumn id="1" name="תאריך" dataDxfId="19"/>
    <tableColumn id="2" name="מערכת הבנקאות" dataDxfId="18" dataCellStyle="Comma"/>
    <tableColumn id="3" name="תושבי חוץ" dataDxfId="17" dataCellStyle="Comma"/>
    <tableColumn id="4" name="מוסדיים" dataDxfId="16" dataCellStyle="Comma"/>
    <tableColumn id="5" name="מגזר עסקי" dataDxfId="15"/>
    <tableColumn id="6" name="המגזר הפיננסי" dataDxfId="14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יתרת המכשירים הנגזרים של מערכת הבנקאות במטבע חוץ מול מגזרים נגדיים " altTextSummary="יתרת המכשירים הנגזרים של מערכת הבנקאות במטבע חוץ מול מגזרים נגדיים "/>
    </ext>
  </extLst>
</table>
</file>

<file path=xl/tables/table17.xml><?xml version="1.0" encoding="utf-8"?>
<table xmlns="http://schemas.openxmlformats.org/spreadsheetml/2006/main" id="22" name="טבלה22" displayName="טבלה22" ref="A1:I18" totalsRowShown="0" headerRowDxfId="13" dataDxfId="11" headerRowBorderDxfId="12" tableBorderDxfId="10" totalsRowBorderDxfId="9">
  <tableColumns count="9">
    <tableColumn id="1" name="אינדיקטורים מרכזיים" dataDxfId="8"/>
    <tableColumn id="2" name="עמודה1" dataDxfId="7"/>
    <tableColumn id="3" name="עמודה2" dataDxfId="6"/>
    <tableColumn id="4" name="עמודה3" dataDxfId="5"/>
    <tableColumn id="5" name="עמודה4" dataDxfId="4"/>
    <tableColumn id="11" name="עמודה5" dataDxfId="3"/>
    <tableColumn id="6" name="עמודה6" dataDxfId="2"/>
    <tableColumn id="7" name="עמודה7" dataDxfId="1"/>
    <tableColumn id="8" name="עמודה8" dataDxfId="0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לוח אינדיקטורים" altTextSummary="לוח אינדיקטורים"/>
    </ext>
  </extLst>
</table>
</file>

<file path=xl/tables/table2.xml><?xml version="1.0" encoding="utf-8"?>
<table xmlns="http://schemas.openxmlformats.org/spreadsheetml/2006/main" id="1" name="טבלה1" displayName="טבלה1" ref="A1:E62" totalsRowShown="0" headerRowDxfId="172" dataDxfId="171" tableBorderDxfId="170" headerRowCellStyle="Normal 2 3 3">
  <tableColumns count="5">
    <tableColumn id="1" name="תאריך" dataDxfId="169"/>
    <tableColumn id="3" name="שקל/דולר" dataDxfId="168" dataCellStyle="Normal 6 2"/>
    <tableColumn id="4" name="אירו/שקל" dataDxfId="167" dataCellStyle="Normal 6 2"/>
    <tableColumn id="5" name="שער חליפין נומינלי אפקטיבי" dataDxfId="166" dataCellStyle="Normal 6 2"/>
    <tableColumn id="6" name="עמודה1" dataDxfId="165" dataCellStyle="Normal 6 2"/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="מדדי דולר/שקל, אירו/שקל ושער החליפין הנומינלי האפקטיבי " altTextSummary="מדדי דולר/שקל, אירו/שקל ושער החליפין הנומינלי האפקטיבי לפי חודשים "/>
    </ext>
  </extLst>
</table>
</file>

<file path=xl/tables/table3.xml><?xml version="1.0" encoding="utf-8"?>
<table xmlns="http://schemas.openxmlformats.org/spreadsheetml/2006/main" id="3" name="טבלה3" displayName="טבלה3" ref="A1:B15" totalsRowShown="0" headerRowDxfId="164" dataDxfId="163" tableBorderDxfId="162">
  <sortState ref="A2:B15">
    <sortCondition ref="B3"/>
  </sortState>
  <tableColumns count="2">
    <tableColumn id="1" name="מדינה (מטבע)" dataDxfId="161"/>
    <tableColumn id="2" name="תרומה לפיחות" dataDxfId="160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תרומת השינוי במטבעות השונים לשינוי בשער החליפין הנומינלי האפקטיבי " altTextSummary="תרומת השינוי במטבעות השונים לשינוי בשער החליפין הנומינלי האפקטיבי "/>
    </ext>
  </extLst>
</table>
</file>

<file path=xl/tables/table4.xml><?xml version="1.0" encoding="utf-8"?>
<table xmlns="http://schemas.openxmlformats.org/spreadsheetml/2006/main" id="4" name="טבלה4" displayName="טבלה4" ref="A2:B14" totalsRowShown="0" headerRowDxfId="159" dataDxfId="158">
  <sortState ref="A3:C14">
    <sortCondition ref="B4"/>
  </sortState>
  <tableColumns count="2">
    <tableColumn id="1" name="מדינה" dataDxfId="157"/>
    <tableColumn id="2" name="שינוי 1" dataDxfId="156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שיעור השינוי של הדולר כנגד המטבעות העיקריים" altTextSummary="שיעור השינוי של הדולר כנגד המטבעות העיקריים"/>
    </ext>
  </extLst>
</table>
</file>

<file path=xl/tables/table5.xml><?xml version="1.0" encoding="utf-8"?>
<table xmlns="http://schemas.openxmlformats.org/spreadsheetml/2006/main" id="6" name="טבלה6" displayName="טבלה6" ref="A1:H13" totalsRowShown="0" headerRowDxfId="155" dataDxfId="154" headerRowCellStyle="Normal 120" dataCellStyle="Normal 120">
  <tableColumns count="8">
    <tableColumn id="1" name="עמודה1" dataDxfId="153" dataCellStyle="Normal 120"/>
    <tableColumn id="2" name="חודש" dataDxfId="152" dataCellStyle="Normal 120"/>
    <tableColumn id="3" name="גלובלי" dataDxfId="151" dataCellStyle="Normal 120"/>
    <tableColumn id="4" name="מקומי" dataDxfId="150" dataCellStyle="Normal 120"/>
    <tableColumn id="5" name="דולר\שקל" dataDxfId="149" dataCellStyle="Normal 120"/>
    <tableColumn id="6" name="שנה" dataDxfId="148" dataCellStyle="Normal 120"/>
    <tableColumn id="7" name="גלובלי 2" dataDxfId="147" dataCellStyle="Normal 120"/>
    <tableColumn id="8" name="מקומי 2" dataDxfId="146" dataCellStyle="Normal 120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השינוי בשער החליפין שקל/דולר לפי השפעה מקומית וגלובלית" altTextSummary="השינוי בשער החליפין שקל/דולר לפי השפעה מקומית וגלובלית"/>
    </ext>
  </extLst>
</table>
</file>

<file path=xl/tables/table6.xml><?xml version="1.0" encoding="utf-8"?>
<table xmlns="http://schemas.openxmlformats.org/spreadsheetml/2006/main" id="9" name="טבלה9" displayName="טבלה9" ref="A1:F85" totalsRowShown="0" headerRowDxfId="145" dataDxfId="144" dataCellStyle="Normal 3 2">
  <tableColumns count="6">
    <tableColumn id="1" name="שנה" dataDxfId="143"/>
    <tableColumn id="2" name="חודש" dataDxfId="142"/>
    <tableColumn id="3" name="ממוצע השווקים המתעוררים" dataDxfId="141" dataCellStyle="Normal 3 2"/>
    <tableColumn id="4" name="ממוצע השווקים המפותחים" dataDxfId="140" dataCellStyle="Normal 3 2"/>
    <tableColumn id="5" name="ישראל" dataDxfId="139" dataCellStyle="Normal 3 2"/>
    <tableColumn id="6" name="עמודה1" dataDxfId="138" dataCellStyle="Normal 3 2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סטיית התקן הגלומה באופציות על שערי החליפין מול הדולר " altTextSummary="סטיית התקן הגלומה באופציות על שערי החליפין מול הדולר "/>
    </ext>
  </extLst>
</table>
</file>

<file path=xl/tables/table7.xml><?xml version="1.0" encoding="utf-8"?>
<table xmlns="http://schemas.openxmlformats.org/spreadsheetml/2006/main" id="8" name="טבלה8" displayName="טבלה8" ref="A1:I73" totalsRowShown="0" headerRowDxfId="137" dataDxfId="136">
  <tableColumns count="9">
    <tableColumn id="1" name="תאריך" dataDxfId="135"/>
    <tableColumn id="2" name="סת&quot;ב" dataDxfId="134" dataCellStyle="Percent 2"/>
    <tableColumn id="3" name="עמודה1" dataDxfId="133"/>
    <tableColumn id="9" name="עמודה14" dataDxfId="132">
      <calculatedColumnFormula>AVERAGE($B$134:$B$145)</calculatedColumnFormula>
    </tableColumn>
    <tableColumn id="8" name="עמודה13" dataDxfId="131">
      <calculatedColumnFormula>AVERAGE($B$146:$B$157)</calculatedColumnFormula>
    </tableColumn>
    <tableColumn id="7" name="עמודה12" dataDxfId="130">
      <calculatedColumnFormula>AVERAGE($B$158:$B$169)</calculatedColumnFormula>
    </tableColumn>
    <tableColumn id="4" name="עמודה2" dataDxfId="129">
      <calculatedColumnFormula>AVERAGE($B$170:$B$181)</calculatedColumnFormula>
    </tableColumn>
    <tableColumn id="6" name="עמודה22" dataDxfId="128"/>
    <tableColumn id="5" name="עמודה3" dataDxfId="127">
      <calculatedColumnFormula>AVERAGE(B2:B12)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סטיית התקן של השינוי בשער חליפין " altTextSummary="סטיית התקן של השינוי בשער חליפין "/>
    </ext>
  </extLst>
</table>
</file>

<file path=xl/tables/table8.xml><?xml version="1.0" encoding="utf-8"?>
<table xmlns="http://schemas.openxmlformats.org/spreadsheetml/2006/main" id="23" name="טבלה1024" displayName="טבלה1024" ref="A1:J2" insertRow="1" totalsRowShown="0" headerRowDxfId="126" dataDxfId="125" tableBorderDxfId="124">
  <tableColumns count="10">
    <tableColumn id="1" name="שנה" dataDxfId="123" totalsRowDxfId="122"/>
    <tableColumn id="2" name="חודש" dataDxfId="121" totalsRowDxfId="120"/>
    <tableColumn id="3" name="הגופים המוסדיים" dataDxfId="119" totalsRowDxfId="118"/>
    <tableColumn id="4" name="תושבי חוץ" dataDxfId="117" totalsRowDxfId="116"/>
    <tableColumn id="5" name="בנק ישראל" dataDxfId="115" totalsRowDxfId="114"/>
    <tableColumn id="6" name="המגזר העסקי הלא-פיננסי" dataDxfId="113" totalsRowDxfId="112"/>
    <tableColumn id="7" name="משקי בית" dataDxfId="111" totalsRowDxfId="110"/>
    <tableColumn id="8" name="תושב חוץ פיננסי" dataDxfId="109" totalsRowDxfId="108"/>
    <tableColumn id="9" name="תושב חוץ לא פיננסי" dataDxfId="107"/>
    <tableColumn id="10" name="סקטור פיננסי" dataDxfId="106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אומדן רכישות מטבע החוץ (+) המצטברות נטו של המגזרים העיקריים" altTextSummary="אומדן רכישות מטבע החוץ (+) המצטברות נטו של המגזרים העיקריים"/>
    </ext>
  </extLst>
</table>
</file>

<file path=xl/tables/table9.xml><?xml version="1.0" encoding="utf-8"?>
<table xmlns="http://schemas.openxmlformats.org/spreadsheetml/2006/main" id="11" name="טבלה11" displayName="טבלה11" ref="A1:I8" totalsRowShown="0" headerRowDxfId="105" dataDxfId="104">
  <tableColumns count="9">
    <tableColumn id="1" name="מגזר" dataDxfId="103" dataCellStyle="Comma"/>
    <tableColumn id="5" name="עזר " dataDxfId="102"/>
    <tableColumn id="6" name="2022" dataDxfId="101"/>
    <tableColumn id="7" name="עזר2" dataDxfId="100"/>
    <tableColumn id="8" name="עזר3" dataDxfId="99"/>
    <tableColumn id="9" name="2023" dataDxfId="98"/>
    <tableColumn id="10" name="עזר5" dataDxfId="97"/>
    <tableColumn id="11" name="עזר6" dataDxfId="96"/>
    <tableColumn id="2" name="2024" dataDxfId="95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אומדן רכישות מטבע החוץ (+) המצטברות נטו של המגזרים העיקריים" altTextSummary="אומדן רכישות מטבע החוץ (+) המצטברות נטו של המגזרים העיקריים"/>
    </ext>
  </extLst>
</table>
</file>

<file path=xl/theme/theme1.xml><?xml version="1.0" encoding="utf-8"?>
<a:theme xmlns:a="http://schemas.openxmlformats.org/drawingml/2006/main" name="ערכת נושא Office">
  <a:themeElements>
    <a:clrScheme name="צבעים למבט סטטיסט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C1C25"/>
      </a:accent1>
      <a:accent2>
        <a:srgbClr val="74BD5B"/>
      </a:accent2>
      <a:accent3>
        <a:srgbClr val="0093CB"/>
      </a:accent3>
      <a:accent4>
        <a:srgbClr val="9871AF"/>
      </a:accent4>
      <a:accent5>
        <a:srgbClr val="EF6000"/>
      </a:accent5>
      <a:accent6>
        <a:srgbClr val="09C2CB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"/>
  <sheetViews>
    <sheetView rightToLeft="1" workbookViewId="0"/>
  </sheetViews>
  <sheetFormatPr defaultRowHeight="14.25"/>
  <sheetData>
    <row r="2" spans="1:11">
      <c r="A2" s="139"/>
      <c r="E2" s="140"/>
    </row>
    <row r="3" spans="1:11">
      <c r="A3" s="139"/>
      <c r="E3" s="141"/>
      <c r="G3" s="139"/>
      <c r="H3" s="139"/>
      <c r="I3" s="139"/>
      <c r="K3" s="139"/>
    </row>
    <row r="4" spans="1:11">
      <c r="A4" s="139"/>
      <c r="E4" s="141"/>
      <c r="G4" s="139"/>
      <c r="H4" s="139"/>
      <c r="I4" s="139"/>
      <c r="K4" s="139"/>
    </row>
    <row r="5" spans="1:11">
      <c r="A5" s="139"/>
      <c r="E5" s="141"/>
      <c r="G5" s="139"/>
      <c r="H5" s="139"/>
      <c r="I5" s="139"/>
      <c r="K5" s="139"/>
    </row>
    <row r="6" spans="1:11">
      <c r="A6" s="139"/>
      <c r="E6" s="141"/>
      <c r="G6" s="139"/>
      <c r="H6" s="139"/>
      <c r="I6" s="139"/>
      <c r="K6" s="13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/>
  <dimension ref="A1:F1104"/>
  <sheetViews>
    <sheetView rightToLeft="1" topLeftCell="C1" zoomScaleNormal="100" workbookViewId="0">
      <pane ySplit="1" topLeftCell="A2" activePane="bottomLeft" state="frozen"/>
      <selection activeCell="G15" sqref="G15"/>
      <selection pane="bottomLeft" activeCell="D2" sqref="D2"/>
    </sheetView>
  </sheetViews>
  <sheetFormatPr defaultColWidth="9" defaultRowHeight="15"/>
  <cols>
    <col min="1" max="1" width="23.625" style="36" customWidth="1"/>
    <col min="2" max="2" width="22.875" style="36" customWidth="1"/>
    <col min="3" max="3" width="24.5" style="36" customWidth="1"/>
    <col min="4" max="16384" width="9" style="9"/>
  </cols>
  <sheetData>
    <row r="1" spans="1:6" ht="45">
      <c r="A1" s="13" t="s">
        <v>17</v>
      </c>
      <c r="B1" s="13" t="s">
        <v>16</v>
      </c>
      <c r="C1" s="13" t="s">
        <v>11</v>
      </c>
      <c r="D1" s="13" t="s">
        <v>153</v>
      </c>
      <c r="E1" s="13" t="s">
        <v>7</v>
      </c>
      <c r="F1" s="103" t="s">
        <v>63</v>
      </c>
    </row>
    <row r="2" spans="1:6">
      <c r="B2" s="36">
        <v>1</v>
      </c>
      <c r="C2" s="64">
        <v>8.9242700000000017</v>
      </c>
      <c r="D2" s="64">
        <v>8.2273333333333341</v>
      </c>
      <c r="E2" s="64">
        <v>6.3163166999999989</v>
      </c>
      <c r="F2" s="104"/>
    </row>
    <row r="3" spans="1:6">
      <c r="B3" s="36">
        <v>2</v>
      </c>
      <c r="C3" s="64">
        <v>8.9430899999999998</v>
      </c>
      <c r="D3" s="64">
        <v>8.0065833333333334</v>
      </c>
      <c r="E3" s="64">
        <v>7.2610077999999998</v>
      </c>
      <c r="F3" s="104"/>
    </row>
    <row r="4" spans="1:6">
      <c r="B4" s="36">
        <v>3</v>
      </c>
      <c r="C4" s="64">
        <v>8.5703700000000005</v>
      </c>
      <c r="D4" s="64">
        <v>7.7477500000000008</v>
      </c>
      <c r="E4" s="64">
        <v>6.9070284500000012</v>
      </c>
      <c r="F4" s="104"/>
    </row>
    <row r="5" spans="1:6">
      <c r="B5" s="36">
        <v>4</v>
      </c>
      <c r="C5" s="64">
        <v>8.6002700000000001</v>
      </c>
      <c r="D5" s="64">
        <v>7.279583333333334</v>
      </c>
      <c r="E5" s="64">
        <v>7.2221386000000001</v>
      </c>
      <c r="F5" s="104"/>
    </row>
    <row r="6" spans="1:6">
      <c r="B6" s="36">
        <v>5</v>
      </c>
      <c r="C6" s="64">
        <v>10.386649999999999</v>
      </c>
      <c r="D6" s="64">
        <v>7.3697500000000016</v>
      </c>
      <c r="E6" s="64">
        <v>6.8163242999999998</v>
      </c>
      <c r="F6" s="104"/>
    </row>
    <row r="7" spans="1:6">
      <c r="A7" s="36">
        <v>2018</v>
      </c>
      <c r="B7" s="36">
        <v>6</v>
      </c>
      <c r="C7" s="64">
        <v>10.52284</v>
      </c>
      <c r="D7" s="64">
        <v>7.5039999999999996</v>
      </c>
      <c r="E7" s="64">
        <v>6.2362580000000003</v>
      </c>
      <c r="F7" s="104">
        <v>2008</v>
      </c>
    </row>
    <row r="8" spans="1:6">
      <c r="B8" s="36">
        <v>7</v>
      </c>
      <c r="C8" s="64">
        <v>10.164719999999999</v>
      </c>
      <c r="D8" s="64">
        <v>7.3969166666666668</v>
      </c>
      <c r="E8" s="64">
        <v>6.4245327999999988</v>
      </c>
      <c r="F8" s="104"/>
    </row>
    <row r="9" spans="1:6">
      <c r="B9" s="36">
        <v>8</v>
      </c>
      <c r="C9" s="64">
        <v>12.28186</v>
      </c>
      <c r="D9" s="64">
        <v>7.5676666666666668</v>
      </c>
      <c r="E9" s="64">
        <v>6.0820736999999996</v>
      </c>
      <c r="F9" s="104"/>
    </row>
    <row r="10" spans="1:6">
      <c r="B10" s="36">
        <v>9</v>
      </c>
      <c r="C10" s="64">
        <v>11.301600000000002</v>
      </c>
      <c r="D10" s="64">
        <v>7.7790833333333325</v>
      </c>
      <c r="E10" s="64">
        <v>5.8946008499999998</v>
      </c>
      <c r="F10" s="104"/>
    </row>
    <row r="11" spans="1:6">
      <c r="B11" s="36">
        <v>10</v>
      </c>
      <c r="C11" s="64">
        <v>10.96416</v>
      </c>
      <c r="D11" s="64">
        <v>7.8602500000000006</v>
      </c>
      <c r="E11" s="64">
        <v>5.8955525</v>
      </c>
      <c r="F11" s="104"/>
    </row>
    <row r="12" spans="1:6">
      <c r="B12" s="36">
        <v>11</v>
      </c>
      <c r="C12" s="64">
        <v>10.719750000000001</v>
      </c>
      <c r="D12" s="64">
        <v>8.18825</v>
      </c>
      <c r="E12" s="64">
        <v>5.9329849000000001</v>
      </c>
      <c r="F12" s="104"/>
    </row>
    <row r="13" spans="1:6">
      <c r="B13" s="36">
        <v>12</v>
      </c>
      <c r="C13" s="64">
        <v>10.5906</v>
      </c>
      <c r="D13" s="64">
        <v>8.6983333333333324</v>
      </c>
      <c r="E13" s="64">
        <v>5.4561226999999999</v>
      </c>
      <c r="F13" s="104"/>
    </row>
    <row r="14" spans="1:6">
      <c r="B14" s="36">
        <v>1</v>
      </c>
      <c r="C14" s="5">
        <v>9.5177899999999998</v>
      </c>
      <c r="D14" s="5">
        <v>7.6321666666666665</v>
      </c>
      <c r="E14" s="5">
        <v>5.8236809000000003</v>
      </c>
      <c r="F14" s="104"/>
    </row>
    <row r="15" spans="1:6">
      <c r="B15" s="36">
        <v>2</v>
      </c>
      <c r="C15" s="5">
        <v>9.1879200000000001</v>
      </c>
      <c r="D15" s="5">
        <v>7.240666666666665</v>
      </c>
      <c r="E15" s="5">
        <v>5.9736605000000003</v>
      </c>
      <c r="F15" s="104"/>
    </row>
    <row r="16" spans="1:6">
      <c r="B16" s="36">
        <v>3</v>
      </c>
      <c r="C16" s="5">
        <v>9.4225600000000007</v>
      </c>
      <c r="D16" s="5">
        <v>7.1131666666666664</v>
      </c>
      <c r="E16" s="5">
        <v>5.2583016000000002</v>
      </c>
      <c r="F16" s="104"/>
    </row>
    <row r="17" spans="1:6" ht="15" customHeight="1">
      <c r="B17" s="36">
        <v>4</v>
      </c>
      <c r="C17" s="5">
        <v>9.1705099999999984</v>
      </c>
      <c r="D17" s="5">
        <v>5.7650000000000006</v>
      </c>
      <c r="E17" s="5">
        <v>4.9260698500000002</v>
      </c>
      <c r="F17" s="104"/>
    </row>
    <row r="18" spans="1:6" ht="15" customHeight="1">
      <c r="B18" s="36">
        <v>5</v>
      </c>
      <c r="C18" s="5">
        <v>9.1610099999999992</v>
      </c>
      <c r="D18" s="5">
        <v>6.2895833333333329</v>
      </c>
      <c r="E18" s="5">
        <v>4.8035196500000001</v>
      </c>
      <c r="F18" s="104"/>
    </row>
    <row r="19" spans="1:6" ht="15" customHeight="1">
      <c r="A19" s="36">
        <v>2019</v>
      </c>
      <c r="B19" s="36">
        <v>6</v>
      </c>
      <c r="C19" s="5">
        <v>8.8401800000000001</v>
      </c>
      <c r="D19" s="5">
        <v>6.3920000000000003</v>
      </c>
      <c r="E19" s="5">
        <v>5.0829243000000002</v>
      </c>
      <c r="F19" s="104">
        <v>2009</v>
      </c>
    </row>
    <row r="20" spans="1:6" ht="15" customHeight="1">
      <c r="B20" s="36">
        <v>7</v>
      </c>
      <c r="C20" s="5">
        <v>8.1019800000000011</v>
      </c>
      <c r="D20" s="5">
        <v>6.5704166666666657</v>
      </c>
      <c r="E20" s="5">
        <v>5.1794706000000001</v>
      </c>
      <c r="F20" s="104"/>
    </row>
    <row r="21" spans="1:6">
      <c r="B21" s="36">
        <v>8</v>
      </c>
      <c r="C21" s="5">
        <v>9.3963099999999997</v>
      </c>
      <c r="D21" s="5">
        <v>7.8380833333333326</v>
      </c>
      <c r="E21" s="5">
        <v>5.7786552999999996</v>
      </c>
      <c r="F21" s="104"/>
    </row>
    <row r="22" spans="1:6" ht="15" customHeight="1">
      <c r="B22" s="36">
        <v>9</v>
      </c>
      <c r="C22" s="5">
        <v>8.6778100000000009</v>
      </c>
      <c r="D22" s="5">
        <v>7.1390000000000011</v>
      </c>
      <c r="E22" s="5">
        <v>5.9384164999999998</v>
      </c>
      <c r="F22" s="104"/>
    </row>
    <row r="23" spans="1:6" ht="15" customHeight="1">
      <c r="B23" s="36">
        <v>10</v>
      </c>
      <c r="C23" s="5">
        <v>7.8876499999999989</v>
      </c>
      <c r="D23" s="5">
        <v>6.2079999999999993</v>
      </c>
      <c r="E23" s="5">
        <v>5.8170812999999999</v>
      </c>
      <c r="F23" s="104"/>
    </row>
    <row r="24" spans="1:6" ht="15" customHeight="1">
      <c r="B24" s="36">
        <v>11</v>
      </c>
      <c r="C24" s="5">
        <v>7.66275</v>
      </c>
      <c r="D24" s="5">
        <v>5.8349999999999991</v>
      </c>
      <c r="E24" s="5">
        <v>5.3578371499999999</v>
      </c>
      <c r="F24" s="104"/>
    </row>
    <row r="25" spans="1:6">
      <c r="B25" s="36">
        <v>12</v>
      </c>
      <c r="C25" s="5">
        <v>7.6097000000000001</v>
      </c>
      <c r="D25" s="5">
        <v>5.4497499999999999</v>
      </c>
      <c r="E25" s="5">
        <v>5.1181941999999996</v>
      </c>
      <c r="F25" s="104"/>
    </row>
    <row r="26" spans="1:6" ht="15" customHeight="1">
      <c r="B26" s="36">
        <v>1</v>
      </c>
      <c r="C26" s="5">
        <v>7.270789999999999</v>
      </c>
      <c r="D26" s="5">
        <v>5.2061666666666664</v>
      </c>
      <c r="E26" s="5">
        <v>4.0851401999999997</v>
      </c>
      <c r="F26" s="104"/>
    </row>
    <row r="27" spans="1:6" ht="15" customHeight="1">
      <c r="B27" s="36">
        <v>2</v>
      </c>
      <c r="C27" s="5">
        <v>8.3796999999999997</v>
      </c>
      <c r="D27" s="5">
        <v>5.7235833333333321</v>
      </c>
      <c r="E27" s="5">
        <v>5.2093412499999996</v>
      </c>
      <c r="F27" s="104"/>
    </row>
    <row r="28" spans="1:6" ht="15" customHeight="1">
      <c r="B28" s="36">
        <v>3</v>
      </c>
      <c r="C28" s="5">
        <v>15.21552</v>
      </c>
      <c r="D28" s="5">
        <v>13.777249999999999</v>
      </c>
      <c r="E28" s="5">
        <v>11.5335442</v>
      </c>
      <c r="F28" s="104"/>
    </row>
    <row r="29" spans="1:6">
      <c r="B29" s="36">
        <v>4</v>
      </c>
      <c r="C29" s="5">
        <v>12.48714</v>
      </c>
      <c r="D29" s="5">
        <v>9.104499999999998</v>
      </c>
      <c r="E29" s="5">
        <v>8.2496377499999998</v>
      </c>
      <c r="F29" s="104"/>
    </row>
    <row r="30" spans="1:6" ht="15" customHeight="1">
      <c r="B30" s="36">
        <v>5</v>
      </c>
      <c r="C30" s="5">
        <v>10.84933</v>
      </c>
      <c r="D30" s="5">
        <v>7.7353333333333332</v>
      </c>
      <c r="E30" s="5">
        <v>6.7118155000000002</v>
      </c>
      <c r="F30" s="104"/>
    </row>
    <row r="31" spans="1:6" ht="15" customHeight="1">
      <c r="A31" s="36">
        <v>2020</v>
      </c>
      <c r="B31" s="36">
        <v>6</v>
      </c>
      <c r="C31" s="5">
        <v>10.66526</v>
      </c>
      <c r="D31" s="5">
        <v>8.4217499999999994</v>
      </c>
      <c r="E31" s="5">
        <v>6.0095578999999999</v>
      </c>
      <c r="F31" s="104">
        <v>2010</v>
      </c>
    </row>
    <row r="32" spans="1:6" ht="15" customHeight="1">
      <c r="B32" s="36">
        <v>7</v>
      </c>
      <c r="C32" s="5">
        <v>9.6891399999999983</v>
      </c>
      <c r="D32" s="5">
        <v>7.6509166666666673</v>
      </c>
      <c r="E32" s="5">
        <v>6.0399722999999996</v>
      </c>
      <c r="F32" s="104"/>
    </row>
    <row r="33" spans="1:6" ht="15" customHeight="1">
      <c r="B33" s="36">
        <v>8</v>
      </c>
      <c r="C33" s="5">
        <v>11.07789</v>
      </c>
      <c r="D33" s="5">
        <v>8.516</v>
      </c>
      <c r="E33" s="5">
        <v>5.5119838000000003</v>
      </c>
      <c r="F33" s="104"/>
    </row>
    <row r="34" spans="1:6">
      <c r="B34" s="36">
        <v>9</v>
      </c>
      <c r="C34" s="5">
        <v>11.89836</v>
      </c>
      <c r="D34" s="5">
        <v>8.882833333333334</v>
      </c>
      <c r="E34" s="5">
        <v>7.1859764000000004</v>
      </c>
      <c r="F34" s="104"/>
    </row>
    <row r="35" spans="1:6" ht="15" customHeight="1">
      <c r="B35" s="36">
        <v>10</v>
      </c>
      <c r="C35" s="5">
        <v>11.224349999999998</v>
      </c>
      <c r="D35" s="5">
        <v>8.1398333333333337</v>
      </c>
      <c r="E35" s="5">
        <v>6.4101723000000002</v>
      </c>
      <c r="F35" s="104"/>
    </row>
    <row r="36" spans="1:6" ht="15" customHeight="1">
      <c r="B36" s="36">
        <v>11</v>
      </c>
      <c r="C36" s="5">
        <v>10.177720000000001</v>
      </c>
      <c r="D36" s="5">
        <v>7.1377499999999996</v>
      </c>
      <c r="E36" s="5">
        <v>5.7087016000000004</v>
      </c>
      <c r="F36" s="104"/>
    </row>
    <row r="37" spans="1:6" ht="15" customHeight="1">
      <c r="B37" s="36">
        <v>12</v>
      </c>
      <c r="C37" s="5">
        <v>10.63114</v>
      </c>
      <c r="D37" s="5">
        <v>7.4304166666666669</v>
      </c>
      <c r="E37" s="5">
        <v>6.4437437500000003</v>
      </c>
      <c r="F37" s="104"/>
    </row>
    <row r="38" spans="1:6">
      <c r="B38" s="36">
        <v>1</v>
      </c>
      <c r="C38" s="64">
        <v>10.056920000000002</v>
      </c>
      <c r="D38" s="64">
        <v>7.0344999999999995</v>
      </c>
      <c r="E38" s="64">
        <v>7.734015799999999</v>
      </c>
      <c r="F38" s="104"/>
    </row>
    <row r="39" spans="1:6" ht="15" customHeight="1">
      <c r="B39" s="36">
        <v>2</v>
      </c>
      <c r="C39" s="64">
        <v>9.6929600000000011</v>
      </c>
      <c r="D39" s="64">
        <v>7.0489166666666661</v>
      </c>
      <c r="E39" s="64">
        <v>6.718750899999999</v>
      </c>
      <c r="F39" s="104"/>
    </row>
    <row r="40" spans="1:6" ht="15" customHeight="1">
      <c r="B40" s="36">
        <v>3</v>
      </c>
      <c r="C40" s="64">
        <v>11.72771</v>
      </c>
      <c r="D40" s="64">
        <v>7.2901666666666669</v>
      </c>
      <c r="E40" s="64">
        <v>6.7572307999999994</v>
      </c>
      <c r="F40" s="104"/>
    </row>
    <row r="41" spans="1:6" ht="15" customHeight="1">
      <c r="B41" s="36">
        <v>4</v>
      </c>
      <c r="C41" s="64">
        <v>10.010099999999998</v>
      </c>
      <c r="D41" s="64">
        <v>6.64975</v>
      </c>
      <c r="E41" s="64">
        <v>6.3098566999999992</v>
      </c>
      <c r="F41" s="104"/>
    </row>
    <row r="42" spans="1:6">
      <c r="B42" s="36">
        <v>5</v>
      </c>
      <c r="C42" s="64">
        <v>9.5350900000000003</v>
      </c>
      <c r="D42" s="64">
        <v>6.8144166666666655</v>
      </c>
      <c r="E42" s="64">
        <v>6.6287732999999998</v>
      </c>
      <c r="F42" s="104"/>
    </row>
    <row r="43" spans="1:6" ht="15" customHeight="1">
      <c r="A43" s="36">
        <v>2021</v>
      </c>
      <c r="B43" s="36">
        <v>6</v>
      </c>
      <c r="C43" s="64">
        <v>9.3342800000000015</v>
      </c>
      <c r="D43" s="64">
        <v>6.3635000000000002</v>
      </c>
      <c r="E43" s="64">
        <v>5.6809326599999999</v>
      </c>
      <c r="F43" s="104">
        <v>2011</v>
      </c>
    </row>
    <row r="44" spans="1:6" ht="15" customHeight="1">
      <c r="B44" s="36">
        <v>7</v>
      </c>
      <c r="C44" s="64">
        <v>9.3885899999999989</v>
      </c>
      <c r="D44" s="64">
        <v>6.6545000000000005</v>
      </c>
      <c r="E44" s="64">
        <v>5.6457474799999998</v>
      </c>
      <c r="F44" s="104"/>
    </row>
    <row r="45" spans="1:6" ht="15" customHeight="1">
      <c r="B45" s="36">
        <v>8</v>
      </c>
      <c r="C45" s="64">
        <v>9.6462600000000016</v>
      </c>
      <c r="D45" s="64">
        <v>6.6241666666666656</v>
      </c>
      <c r="E45" s="64">
        <v>5.2085969600000004</v>
      </c>
      <c r="F45" s="104"/>
    </row>
    <row r="46" spans="1:6" ht="15" customHeight="1">
      <c r="B46" s="36">
        <v>9</v>
      </c>
      <c r="C46" s="64">
        <v>9.8693299999999997</v>
      </c>
      <c r="D46" s="64">
        <v>6.6006666666666653</v>
      </c>
      <c r="E46" s="64">
        <v>5.6949811050000001</v>
      </c>
      <c r="F46" s="104"/>
    </row>
    <row r="47" spans="1:6">
      <c r="B47" s="36">
        <v>10</v>
      </c>
      <c r="C47" s="64">
        <v>10.31446</v>
      </c>
      <c r="D47" s="64">
        <v>6.6379166666666674</v>
      </c>
      <c r="E47" s="64">
        <v>5.0569292199999998</v>
      </c>
      <c r="F47" s="104"/>
    </row>
    <row r="48" spans="1:6" ht="15" customHeight="1">
      <c r="B48" s="36">
        <v>11</v>
      </c>
      <c r="C48" s="64">
        <v>13.099160000000001</v>
      </c>
      <c r="D48" s="64">
        <v>7.4824166666666674</v>
      </c>
      <c r="E48" s="64">
        <v>7.1079410650000003</v>
      </c>
      <c r="F48" s="104"/>
    </row>
    <row r="49" spans="1:6" ht="15" customHeight="1">
      <c r="B49" s="36">
        <v>12</v>
      </c>
      <c r="C49" s="64">
        <v>14.71941</v>
      </c>
      <c r="D49" s="64">
        <v>6.74</v>
      </c>
      <c r="E49" s="64">
        <v>7.8097164599999989</v>
      </c>
      <c r="F49" s="104"/>
    </row>
    <row r="50" spans="1:6" ht="15" customHeight="1">
      <c r="B50" s="36">
        <v>1</v>
      </c>
      <c r="C50" s="64">
        <v>11.67389</v>
      </c>
      <c r="D50" s="64">
        <v>6.941416666666667</v>
      </c>
      <c r="E50" s="64">
        <v>7.9200394499999991</v>
      </c>
      <c r="F50" s="104"/>
    </row>
    <row r="51" spans="1:6">
      <c r="B51" s="36">
        <v>2</v>
      </c>
      <c r="C51" s="64">
        <v>10.881540000000001</v>
      </c>
      <c r="D51" s="64">
        <v>7.4059999999999988</v>
      </c>
      <c r="E51" s="64">
        <v>7.6138231899999989</v>
      </c>
      <c r="F51" s="104"/>
    </row>
    <row r="52" spans="1:6" ht="15" customHeight="1">
      <c r="B52" s="36">
        <v>3</v>
      </c>
      <c r="C52" s="64">
        <v>13.146290000000002</v>
      </c>
      <c r="D52" s="64">
        <v>8.1866666666666674</v>
      </c>
      <c r="E52" s="64">
        <v>7.6697345850000005</v>
      </c>
      <c r="F52" s="104"/>
    </row>
    <row r="53" spans="1:6" ht="15" customHeight="1">
      <c r="B53" s="36">
        <v>4</v>
      </c>
      <c r="C53" s="64">
        <v>12.25516</v>
      </c>
      <c r="D53" s="64">
        <v>8.8567</v>
      </c>
      <c r="E53" s="64">
        <v>7.1560442399999991</v>
      </c>
      <c r="F53" s="104"/>
    </row>
    <row r="54" spans="1:6" ht="15" customHeight="1">
      <c r="B54" s="36">
        <v>5</v>
      </c>
      <c r="C54" s="64">
        <v>13.858929999999999</v>
      </c>
      <c r="D54" s="64">
        <v>9.8383333333333347</v>
      </c>
      <c r="E54" s="64">
        <v>9.2984702400000003</v>
      </c>
      <c r="F54" s="104"/>
    </row>
    <row r="55" spans="1:6">
      <c r="A55" s="36">
        <v>2022</v>
      </c>
      <c r="B55" s="36">
        <v>6</v>
      </c>
      <c r="C55" s="64">
        <v>13.900539999999999</v>
      </c>
      <c r="D55" s="64">
        <v>10.171250000000001</v>
      </c>
      <c r="E55" s="64">
        <v>8.5187200450000002</v>
      </c>
      <c r="F55" s="104">
        <v>2012</v>
      </c>
    </row>
    <row r="56" spans="1:6" ht="15" customHeight="1">
      <c r="B56" s="36">
        <v>7</v>
      </c>
      <c r="C56" s="64">
        <v>14.979800000000001</v>
      </c>
      <c r="D56" s="64">
        <v>10.335583333333334</v>
      </c>
      <c r="E56" s="64">
        <v>9.0622544299999994</v>
      </c>
      <c r="F56" s="104"/>
    </row>
    <row r="57" spans="1:6" ht="15" customHeight="1">
      <c r="B57" s="36">
        <v>8</v>
      </c>
      <c r="C57" s="64">
        <v>13.737189999999998</v>
      </c>
      <c r="D57" s="64">
        <v>10.313333333333334</v>
      </c>
      <c r="E57" s="64">
        <v>9.3041040000000006</v>
      </c>
      <c r="F57" s="104"/>
    </row>
    <row r="58" spans="1:6" ht="15" customHeight="1">
      <c r="B58" s="36">
        <v>9</v>
      </c>
      <c r="C58" s="64">
        <v>14.643239999999997</v>
      </c>
      <c r="D58" s="64">
        <v>12.562416666666667</v>
      </c>
      <c r="E58" s="64">
        <v>9.8797708699999998</v>
      </c>
      <c r="F58" s="104"/>
    </row>
    <row r="59" spans="1:6" ht="15" customHeight="1">
      <c r="B59" s="36">
        <v>10</v>
      </c>
      <c r="C59" s="64">
        <v>14.513150000000003</v>
      </c>
      <c r="D59" s="64">
        <v>12.07475</v>
      </c>
      <c r="E59" s="64">
        <v>9.7606439149999993</v>
      </c>
      <c r="F59" s="104"/>
    </row>
    <row r="60" spans="1:6">
      <c r="B60" s="36">
        <v>11</v>
      </c>
      <c r="C60" s="64">
        <v>13.263830000000002</v>
      </c>
      <c r="D60" s="64">
        <v>10.997916666666665</v>
      </c>
      <c r="E60" s="64">
        <v>9.8726436500000005</v>
      </c>
      <c r="F60" s="104"/>
    </row>
    <row r="61" spans="1:6" ht="15" customHeight="1">
      <c r="B61" s="36">
        <v>12</v>
      </c>
      <c r="C61" s="64">
        <v>12.533729999999998</v>
      </c>
      <c r="D61" s="64">
        <v>10.003250000000001</v>
      </c>
      <c r="E61" s="64">
        <v>8.5340313600000002</v>
      </c>
      <c r="F61" s="104"/>
    </row>
    <row r="62" spans="1:6" ht="15" customHeight="1">
      <c r="B62" s="36">
        <v>1</v>
      </c>
      <c r="C62" s="64">
        <v>12.247489999999999</v>
      </c>
      <c r="D62" s="64">
        <v>9.780166666666668</v>
      </c>
      <c r="E62" s="64">
        <v>9.2975687249999996</v>
      </c>
      <c r="F62" s="104"/>
    </row>
    <row r="63" spans="1:6" ht="15" customHeight="1">
      <c r="B63" s="36">
        <v>2</v>
      </c>
      <c r="C63" s="64">
        <v>12.649799999999999</v>
      </c>
      <c r="D63" s="64">
        <v>9.6464166666666653</v>
      </c>
      <c r="E63" s="64">
        <v>11.4433661</v>
      </c>
      <c r="F63" s="104"/>
    </row>
    <row r="64" spans="1:6">
      <c r="B64" s="36">
        <v>3</v>
      </c>
      <c r="C64" s="64">
        <v>15.020339999999999</v>
      </c>
      <c r="D64" s="64">
        <v>9.805416666666666</v>
      </c>
      <c r="E64" s="64">
        <v>12.20387335</v>
      </c>
      <c r="F64" s="104"/>
    </row>
    <row r="65" spans="1:6" ht="15" customHeight="1">
      <c r="B65" s="36">
        <v>4</v>
      </c>
      <c r="C65" s="64">
        <v>14.038349999999999</v>
      </c>
      <c r="D65" s="64">
        <v>8.567499999999999</v>
      </c>
      <c r="E65" s="64">
        <v>9.5243327299999994</v>
      </c>
      <c r="F65" s="104"/>
    </row>
    <row r="66" spans="1:6" ht="15" customHeight="1">
      <c r="B66" s="36">
        <v>5</v>
      </c>
      <c r="C66" s="64">
        <v>13.394310000000001</v>
      </c>
      <c r="D66" s="64">
        <v>8.3273333333333337</v>
      </c>
      <c r="E66" s="64">
        <v>10.037872200000001</v>
      </c>
      <c r="F66" s="104"/>
    </row>
    <row r="67" spans="1:6" ht="15" customHeight="1">
      <c r="A67" s="36">
        <v>2023</v>
      </c>
      <c r="B67" s="36">
        <v>6</v>
      </c>
      <c r="C67" s="64">
        <v>11.86167</v>
      </c>
      <c r="D67" s="64">
        <v>7.85975</v>
      </c>
      <c r="E67" s="64">
        <v>10.318593699999999</v>
      </c>
      <c r="F67" s="104">
        <v>2013</v>
      </c>
    </row>
    <row r="68" spans="1:6" ht="15" customHeight="1">
      <c r="B68" s="36">
        <v>7</v>
      </c>
      <c r="C68" s="64">
        <v>11.374140000000001</v>
      </c>
      <c r="D68" s="64">
        <v>8.0920833333333331</v>
      </c>
      <c r="E68" s="64">
        <v>11.2840317</v>
      </c>
      <c r="F68" s="104"/>
    </row>
    <row r="69" spans="1:6">
      <c r="B69" s="36">
        <v>8</v>
      </c>
      <c r="C69" s="64">
        <v>11.452449999999999</v>
      </c>
      <c r="D69" s="64">
        <v>7.9960000000000004</v>
      </c>
      <c r="E69" s="64">
        <v>10.0695409</v>
      </c>
      <c r="F69" s="104"/>
    </row>
    <row r="70" spans="1:6" ht="15" customHeight="1">
      <c r="B70" s="36">
        <v>9</v>
      </c>
      <c r="C70" s="64">
        <v>11.270889999999998</v>
      </c>
      <c r="D70" s="64">
        <v>7.8779166666666667</v>
      </c>
      <c r="E70" s="64">
        <v>10.02853065</v>
      </c>
      <c r="F70" s="104"/>
    </row>
    <row r="71" spans="1:6" ht="15" customHeight="1">
      <c r="B71" s="36">
        <v>10</v>
      </c>
      <c r="C71" s="64">
        <v>11.565529999999999</v>
      </c>
      <c r="D71" s="64">
        <v>8.028666666666668</v>
      </c>
      <c r="E71" s="64">
        <v>12.101598449999999</v>
      </c>
      <c r="F71" s="104"/>
    </row>
    <row r="72" spans="1:6" ht="15" customHeight="1">
      <c r="B72" s="36">
        <v>11</v>
      </c>
      <c r="C72" s="64">
        <v>10.5451</v>
      </c>
      <c r="D72" s="64">
        <v>7.1165833333333328</v>
      </c>
      <c r="E72" s="64">
        <v>10.674526200000001</v>
      </c>
      <c r="F72" s="104"/>
    </row>
    <row r="73" spans="1:6">
      <c r="B73" s="36">
        <v>12</v>
      </c>
      <c r="C73" s="64">
        <v>10.737490000000001</v>
      </c>
      <c r="D73" s="64">
        <v>7.7138333333333335</v>
      </c>
      <c r="E73" s="64">
        <v>10.071700099999999</v>
      </c>
      <c r="F73" s="104"/>
    </row>
    <row r="74" spans="1:6" ht="15" customHeight="1">
      <c r="B74" s="36">
        <v>1</v>
      </c>
      <c r="C74" s="64">
        <v>10.051959999999999</v>
      </c>
      <c r="D74" s="64">
        <v>7.4268333333333301</v>
      </c>
      <c r="E74" s="64">
        <v>10.608799749999999</v>
      </c>
      <c r="F74" s="104"/>
    </row>
    <row r="75" spans="1:6" ht="15" customHeight="1">
      <c r="B75" s="36">
        <v>2</v>
      </c>
      <c r="C75" s="64">
        <v>9.0633700000000008</v>
      </c>
      <c r="D75" s="64">
        <v>6.5659166666666602</v>
      </c>
      <c r="E75" s="64">
        <v>9.6749395099999997</v>
      </c>
      <c r="F75" s="104"/>
    </row>
    <row r="76" spans="1:6" ht="15" customHeight="1">
      <c r="B76" s="36">
        <v>3</v>
      </c>
      <c r="C76" s="64">
        <v>9.2346500000000002</v>
      </c>
      <c r="D76" s="64">
        <v>6.5314999999999994</v>
      </c>
      <c r="E76" s="64">
        <v>9.6673808999999995</v>
      </c>
      <c r="F76" s="104"/>
    </row>
    <row r="77" spans="1:6">
      <c r="B77" s="36">
        <v>4</v>
      </c>
      <c r="C77" s="64">
        <v>9.8399099999999997</v>
      </c>
      <c r="D77" s="64">
        <v>7.1179166666666598</v>
      </c>
      <c r="E77" s="64">
        <v>11.062958500000001</v>
      </c>
      <c r="F77" s="104"/>
    </row>
    <row r="78" spans="1:6" ht="15" customHeight="1">
      <c r="B78" s="36">
        <v>5</v>
      </c>
      <c r="C78" s="64">
        <v>9.5691799999999994</v>
      </c>
      <c r="D78" s="64">
        <v>6.5992499999999996</v>
      </c>
      <c r="E78" s="64">
        <v>9.8187215600000002</v>
      </c>
      <c r="F78" s="104"/>
    </row>
    <row r="79" spans="1:6" ht="15" customHeight="1">
      <c r="A79" s="36">
        <v>2024</v>
      </c>
      <c r="B79" s="36">
        <v>6</v>
      </c>
      <c r="C79" s="64">
        <v>10.477359999999999</v>
      </c>
      <c r="D79" s="64">
        <v>6.9999166666666595</v>
      </c>
      <c r="E79" s="64">
        <v>10.0438461</v>
      </c>
      <c r="F79" s="104"/>
    </row>
    <row r="80" spans="1:6" ht="15" customHeight="1">
      <c r="B80" s="36">
        <v>7</v>
      </c>
      <c r="C80" s="64">
        <v>9.7019599999999997</v>
      </c>
      <c r="D80" s="64">
        <v>6.9109166666666599</v>
      </c>
      <c r="E80" s="64">
        <v>10.080569199999999</v>
      </c>
      <c r="F80" s="104"/>
    </row>
    <row r="81" spans="2:6" ht="15" customHeight="1">
      <c r="B81" s="36">
        <v>8</v>
      </c>
      <c r="C81" s="64">
        <v>10.5471</v>
      </c>
      <c r="D81" s="64">
        <v>8.0624166666666603</v>
      </c>
      <c r="E81" s="64">
        <v>11.584287099999999</v>
      </c>
      <c r="F81" s="104"/>
    </row>
    <row r="82" spans="2:6">
      <c r="B82" s="36">
        <v>9</v>
      </c>
      <c r="C82" s="64">
        <v>10.229100000000001</v>
      </c>
      <c r="D82" s="64">
        <v>7.8338333333333301</v>
      </c>
      <c r="E82" s="64">
        <v>10.607961550000001</v>
      </c>
      <c r="F82" s="104"/>
    </row>
    <row r="83" spans="2:6" ht="15" customHeight="1">
      <c r="B83" s="36">
        <v>10</v>
      </c>
      <c r="C83" s="64">
        <v>11.57095</v>
      </c>
      <c r="D83" s="64">
        <v>8.1661666666666601</v>
      </c>
      <c r="E83" s="64">
        <v>11.320357</v>
      </c>
      <c r="F83" s="104"/>
    </row>
    <row r="84" spans="2:6" ht="15" customHeight="1">
      <c r="B84" s="36">
        <v>11</v>
      </c>
      <c r="C84" s="64">
        <v>11.13</v>
      </c>
      <c r="D84" s="64">
        <v>7.9939583333333299</v>
      </c>
      <c r="E84" s="64">
        <v>10.61</v>
      </c>
      <c r="F84" s="104"/>
    </row>
    <row r="85" spans="2:6" ht="15" customHeight="1">
      <c r="B85" s="36">
        <v>12</v>
      </c>
      <c r="C85" s="64">
        <v>10.73</v>
      </c>
      <c r="D85" s="64">
        <v>8.3800000000000008</v>
      </c>
      <c r="E85" s="64">
        <v>8.93</v>
      </c>
      <c r="F85" s="104"/>
    </row>
    <row r="86" spans="2:6">
      <c r="C86" s="130"/>
      <c r="F86" s="42"/>
    </row>
    <row r="87" spans="2:6" ht="15" customHeight="1">
      <c r="F87" s="42"/>
    </row>
    <row r="88" spans="2:6" ht="15" customHeight="1">
      <c r="F88" s="42"/>
    </row>
    <row r="89" spans="2:6" ht="15" customHeight="1">
      <c r="F89" s="42"/>
    </row>
    <row r="90" spans="2:6">
      <c r="F90" s="42"/>
    </row>
    <row r="91" spans="2:6" ht="15" customHeight="1">
      <c r="F91" s="42"/>
    </row>
    <row r="92" spans="2:6" ht="15" customHeight="1">
      <c r="F92" s="42"/>
    </row>
    <row r="93" spans="2:6" ht="15" customHeight="1">
      <c r="F93" s="42"/>
    </row>
    <row r="94" spans="2:6">
      <c r="F94" s="42"/>
    </row>
    <row r="95" spans="2:6" ht="15" customHeight="1">
      <c r="F95" s="42"/>
    </row>
    <row r="96" spans="2:6" ht="15" customHeight="1">
      <c r="F96" s="42"/>
    </row>
    <row r="97" spans="6:6" ht="15" customHeight="1">
      <c r="F97" s="42"/>
    </row>
    <row r="98" spans="6:6">
      <c r="F98" s="42">
        <v>2016</v>
      </c>
    </row>
    <row r="99" spans="6:6" ht="15" customHeight="1">
      <c r="F99" s="42"/>
    </row>
    <row r="100" spans="6:6" ht="15" customHeight="1">
      <c r="F100" s="42"/>
    </row>
    <row r="101" spans="6:6" ht="15" customHeight="1">
      <c r="F101" s="42"/>
    </row>
    <row r="102" spans="6:6" ht="15" customHeight="1">
      <c r="F102" s="42"/>
    </row>
    <row r="103" spans="6:6">
      <c r="F103" s="42"/>
    </row>
    <row r="104" spans="6:6" ht="15" customHeight="1">
      <c r="F104" s="42"/>
    </row>
    <row r="105" spans="6:6" ht="15" customHeight="1">
      <c r="F105" s="42"/>
    </row>
    <row r="106" spans="6:6" ht="15" customHeight="1">
      <c r="F106" s="42"/>
    </row>
    <row r="107" spans="6:6">
      <c r="F107" s="42"/>
    </row>
    <row r="108" spans="6:6" ht="15" customHeight="1">
      <c r="F108" s="42"/>
    </row>
    <row r="109" spans="6:6" ht="15" customHeight="1">
      <c r="F109" s="42"/>
    </row>
    <row r="110" spans="6:6" ht="15" customHeight="1">
      <c r="F110" s="42">
        <v>2017</v>
      </c>
    </row>
    <row r="111" spans="6:6">
      <c r="F111" s="42"/>
    </row>
    <row r="112" spans="6:6" ht="15" customHeight="1">
      <c r="F112" s="42"/>
    </row>
    <row r="113" spans="6:6" ht="15" customHeight="1">
      <c r="F113" s="42"/>
    </row>
    <row r="114" spans="6:6" ht="15" customHeight="1">
      <c r="F114" s="42"/>
    </row>
    <row r="115" spans="6:6" ht="15" customHeight="1">
      <c r="F115" s="42"/>
    </row>
    <row r="116" spans="6:6">
      <c r="F116" s="42"/>
    </row>
    <row r="117" spans="6:6" ht="15" customHeight="1">
      <c r="F117" s="42"/>
    </row>
    <row r="118" spans="6:6" ht="15" customHeight="1">
      <c r="F118" s="42"/>
    </row>
    <row r="119" spans="6:6" ht="15" customHeight="1">
      <c r="F119" s="42"/>
    </row>
    <row r="120" spans="6:6">
      <c r="F120" s="42"/>
    </row>
    <row r="121" spans="6:6" ht="15" customHeight="1">
      <c r="F121" s="42"/>
    </row>
    <row r="122" spans="6:6" ht="15" customHeight="1">
      <c r="F122" s="42">
        <v>2018</v>
      </c>
    </row>
    <row r="123" spans="6:6" ht="15" customHeight="1">
      <c r="F123" s="42"/>
    </row>
    <row r="124" spans="6:6">
      <c r="F124" s="42"/>
    </row>
    <row r="125" spans="6:6" ht="15" customHeight="1">
      <c r="F125" s="42"/>
    </row>
    <row r="126" spans="6:6" ht="15" customHeight="1">
      <c r="F126" s="42"/>
    </row>
    <row r="127" spans="6:6" ht="15" customHeight="1">
      <c r="F127" s="42"/>
    </row>
    <row r="128" spans="6:6" ht="15" customHeight="1">
      <c r="F128" s="42"/>
    </row>
    <row r="129" spans="6:6">
      <c r="F129" s="42"/>
    </row>
    <row r="130" spans="6:6" ht="15" customHeight="1">
      <c r="F130" s="42"/>
    </row>
    <row r="131" spans="6:6" ht="15" customHeight="1">
      <c r="F131" s="42"/>
    </row>
    <row r="132" spans="6:6" ht="15" customHeight="1">
      <c r="F132" s="42"/>
    </row>
    <row r="133" spans="6:6">
      <c r="F133" s="42"/>
    </row>
    <row r="134" spans="6:6" ht="15" customHeight="1">
      <c r="F134" s="42">
        <v>2019</v>
      </c>
    </row>
    <row r="135" spans="6:6" ht="15" customHeight="1">
      <c r="F135" s="42"/>
    </row>
    <row r="136" spans="6:6" ht="15" customHeight="1">
      <c r="F136" s="42"/>
    </row>
    <row r="137" spans="6:6">
      <c r="F137" s="42"/>
    </row>
    <row r="138" spans="6:6" ht="15" customHeight="1">
      <c r="F138" s="42"/>
    </row>
    <row r="139" spans="6:6" ht="15" customHeight="1">
      <c r="F139" s="42"/>
    </row>
    <row r="140" spans="6:6" ht="15" customHeight="1">
      <c r="F140" s="42"/>
    </row>
    <row r="141" spans="6:6" ht="15" customHeight="1">
      <c r="F141" s="42"/>
    </row>
    <row r="142" spans="6:6">
      <c r="F142" s="42"/>
    </row>
    <row r="143" spans="6:6" ht="15" customHeight="1">
      <c r="F143" s="42"/>
    </row>
    <row r="144" spans="6:6" ht="15" customHeight="1">
      <c r="F144" s="42"/>
    </row>
    <row r="145" spans="6:6" ht="15" customHeight="1">
      <c r="F145" s="42"/>
    </row>
    <row r="146" spans="6:6">
      <c r="F146" s="42">
        <v>2020</v>
      </c>
    </row>
    <row r="147" spans="6:6" ht="15" customHeight="1">
      <c r="F147" s="42"/>
    </row>
    <row r="148" spans="6:6" ht="15" customHeight="1">
      <c r="F148" s="42"/>
    </row>
    <row r="149" spans="6:6" ht="15" customHeight="1">
      <c r="F149" s="42"/>
    </row>
    <row r="150" spans="6:6" ht="15" customHeight="1">
      <c r="F150" s="42"/>
    </row>
    <row r="151" spans="6:6">
      <c r="F151" s="42"/>
    </row>
    <row r="152" spans="6:6" ht="15" customHeight="1">
      <c r="F152" s="42"/>
    </row>
    <row r="153" spans="6:6" ht="15" customHeight="1">
      <c r="F153" s="42"/>
    </row>
    <row r="154" spans="6:6" ht="15" customHeight="1">
      <c r="F154" s="42"/>
    </row>
    <row r="155" spans="6:6">
      <c r="F155" s="42"/>
    </row>
    <row r="156" spans="6:6" ht="15" customHeight="1">
      <c r="F156" s="42"/>
    </row>
    <row r="157" spans="6:6" ht="15" customHeight="1">
      <c r="F157" s="42"/>
    </row>
    <row r="158" spans="6:6" ht="15" customHeight="1">
      <c r="F158" s="42">
        <v>2021</v>
      </c>
    </row>
    <row r="159" spans="6:6">
      <c r="F159" s="42"/>
    </row>
    <row r="160" spans="6:6" ht="15" customHeight="1">
      <c r="F160" s="42"/>
    </row>
    <row r="161" spans="6:6" ht="15" customHeight="1">
      <c r="F161" s="42"/>
    </row>
    <row r="162" spans="6:6" ht="15" customHeight="1">
      <c r="F162" s="42"/>
    </row>
    <row r="163" spans="6:6" ht="15" customHeight="1">
      <c r="F163" s="42"/>
    </row>
    <row r="164" spans="6:6">
      <c r="F164" s="42"/>
    </row>
    <row r="165" spans="6:6" ht="15" customHeight="1">
      <c r="F165" s="42"/>
    </row>
    <row r="166" spans="6:6" ht="15" customHeight="1">
      <c r="F166" s="42"/>
    </row>
    <row r="167" spans="6:6" ht="15" customHeight="1">
      <c r="F167" s="42"/>
    </row>
    <row r="168" spans="6:6">
      <c r="F168" s="42"/>
    </row>
    <row r="169" spans="6:6" ht="15" customHeight="1">
      <c r="F169" s="42"/>
    </row>
    <row r="170" spans="6:6" ht="15" customHeight="1">
      <c r="F170" s="42">
        <v>2022</v>
      </c>
    </row>
    <row r="171" spans="6:6" ht="15" customHeight="1">
      <c r="F171" s="42"/>
    </row>
    <row r="172" spans="6:6">
      <c r="F172" s="42"/>
    </row>
    <row r="173" spans="6:6" ht="15" customHeight="1">
      <c r="F173" s="42"/>
    </row>
    <row r="174" spans="6:6" ht="15" customHeight="1">
      <c r="F174" s="42"/>
    </row>
    <row r="175" spans="6:6" ht="15" customHeight="1">
      <c r="F175" s="42"/>
    </row>
    <row r="176" spans="6:6">
      <c r="F176" s="42"/>
    </row>
    <row r="177" spans="6:6" ht="15" customHeight="1">
      <c r="F177" s="42"/>
    </row>
    <row r="178" spans="6:6" ht="15" customHeight="1">
      <c r="F178" s="42"/>
    </row>
    <row r="179" spans="6:6" ht="15" customHeight="1">
      <c r="F179" s="42"/>
    </row>
    <row r="180" spans="6:6" ht="15" customHeight="1">
      <c r="F180" s="42"/>
    </row>
    <row r="181" spans="6:6">
      <c r="F181" s="42"/>
    </row>
    <row r="182" spans="6:6" ht="15" customHeight="1">
      <c r="F182" s="42">
        <v>2023</v>
      </c>
    </row>
    <row r="183" spans="6:6" ht="15" customHeight="1"/>
    <row r="184" spans="6:6" ht="15" customHeight="1"/>
    <row r="186" spans="6:6" ht="15" customHeight="1"/>
    <row r="187" spans="6:6" ht="15" customHeight="1"/>
    <row r="188" spans="6:6" ht="15" customHeight="1"/>
    <row r="189" spans="6:6" ht="15" customHeight="1"/>
    <row r="191" spans="6:6" ht="15" customHeight="1"/>
    <row r="192" spans="6:6" ht="15" customHeight="1"/>
    <row r="193" spans="6:6" ht="15" customHeight="1"/>
    <row r="194" spans="6:6">
      <c r="F194" s="42">
        <v>2024</v>
      </c>
    </row>
    <row r="195" spans="6:6" ht="15" customHeight="1"/>
    <row r="196" spans="6:6" ht="15" customHeight="1"/>
    <row r="197" spans="6:6" ht="15" customHeight="1"/>
    <row r="199" spans="6:6" ht="15" customHeight="1"/>
    <row r="200" spans="6:6" ht="15" customHeight="1"/>
    <row r="201" spans="6:6" ht="15" customHeight="1"/>
    <row r="202" spans="6:6" ht="15" customHeight="1"/>
    <row r="204" spans="6:6" ht="15" customHeight="1"/>
    <row r="205" spans="6:6" ht="15" customHeight="1"/>
    <row r="206" spans="6:6" ht="15" customHeight="1"/>
    <row r="208" spans="6:6" ht="15" customHeight="1"/>
    <row r="209" ht="15" customHeight="1"/>
    <row r="210" ht="15" customHeight="1"/>
    <row r="212" ht="15" customHeight="1"/>
    <row r="213" ht="15" customHeight="1"/>
    <row r="214" ht="15" customHeight="1"/>
    <row r="215" ht="15" customHeight="1"/>
    <row r="217" ht="15" customHeight="1"/>
    <row r="218" ht="15" customHeight="1"/>
    <row r="219" ht="15" customHeight="1"/>
    <row r="221" ht="15" customHeight="1"/>
    <row r="222" ht="15" customHeight="1"/>
    <row r="223" ht="15" customHeight="1"/>
    <row r="224" ht="15" customHeight="1"/>
    <row r="226" ht="15" customHeight="1"/>
    <row r="227" ht="15" customHeight="1"/>
    <row r="228" ht="15" customHeight="1"/>
    <row r="230" ht="15" customHeight="1"/>
    <row r="231" ht="15" customHeight="1"/>
    <row r="232" ht="15" customHeight="1"/>
    <row r="234" ht="15" customHeight="1"/>
    <row r="235" ht="15" customHeight="1"/>
    <row r="236" ht="15" customHeight="1"/>
    <row r="238" ht="15" customHeight="1"/>
    <row r="239" ht="15" customHeight="1"/>
    <row r="240" ht="15" customHeight="1"/>
    <row r="241" ht="15" customHeight="1"/>
    <row r="243" ht="15" customHeight="1"/>
    <row r="244" ht="15" customHeight="1"/>
    <row r="245" ht="15" customHeight="1"/>
    <row r="247" ht="15" customHeight="1"/>
    <row r="248" ht="15" customHeight="1"/>
    <row r="249" ht="15" customHeight="1"/>
    <row r="251" ht="15" customHeight="1"/>
    <row r="252" ht="15" customHeight="1"/>
    <row r="253" ht="15" customHeight="1"/>
    <row r="254" ht="15" customHeight="1"/>
    <row r="256" ht="15" customHeight="1"/>
    <row r="257" ht="15" customHeight="1"/>
    <row r="258" ht="15" customHeight="1"/>
    <row r="260" ht="15" customHeight="1"/>
    <row r="261" ht="15" customHeight="1"/>
    <row r="262" ht="15" customHeight="1"/>
    <row r="263" ht="15" customHeight="1"/>
    <row r="265" ht="15" customHeight="1"/>
    <row r="266" ht="15" customHeight="1"/>
    <row r="267" ht="15" customHeight="1"/>
    <row r="269" ht="15" customHeight="1"/>
    <row r="270" ht="15" customHeight="1"/>
    <row r="271" ht="15" customHeight="1"/>
    <row r="273" ht="15" customHeight="1"/>
    <row r="274" ht="15" customHeight="1"/>
    <row r="275" ht="15" customHeight="1"/>
    <row r="276" ht="15" customHeight="1"/>
    <row r="278" ht="15" customHeight="1"/>
    <row r="279" ht="15" customHeight="1"/>
    <row r="280" ht="15" customHeight="1"/>
    <row r="282" ht="15" customHeight="1"/>
    <row r="283" ht="15" customHeight="1"/>
    <row r="284" ht="15" customHeight="1"/>
    <row r="286" ht="15" customHeight="1"/>
    <row r="287" ht="15" customHeight="1"/>
    <row r="288" ht="15" customHeight="1"/>
    <row r="289" ht="15" customHeight="1"/>
    <row r="291" ht="15" customHeight="1"/>
    <row r="292" ht="15" customHeight="1"/>
    <row r="293" ht="15" customHeight="1"/>
    <row r="295" ht="15" customHeight="1"/>
    <row r="296" ht="15" customHeight="1"/>
    <row r="297" ht="15" customHeight="1"/>
    <row r="299" ht="15" customHeight="1"/>
    <row r="300" ht="15" customHeight="1"/>
    <row r="301" ht="15" customHeight="1"/>
    <row r="302" ht="15" customHeight="1"/>
    <row r="304" ht="15" customHeight="1"/>
    <row r="305" ht="15" customHeight="1"/>
    <row r="306" ht="15" customHeight="1"/>
    <row r="308" ht="15" customHeight="1"/>
    <row r="309" ht="15" customHeight="1"/>
    <row r="310" ht="15" customHeight="1"/>
    <row r="312" ht="15" customHeight="1"/>
    <row r="313" ht="15" customHeight="1"/>
    <row r="314" ht="15" customHeight="1"/>
    <row r="315" ht="15" customHeight="1"/>
    <row r="317" ht="15" customHeight="1"/>
    <row r="318" ht="15" customHeight="1"/>
    <row r="319" ht="15" customHeight="1"/>
    <row r="321" ht="15" customHeight="1"/>
    <row r="322" ht="15" customHeight="1"/>
    <row r="323" ht="15" customHeight="1"/>
    <row r="324" ht="15" customHeight="1"/>
    <row r="326" ht="15" customHeight="1"/>
    <row r="327" ht="15" customHeight="1"/>
    <row r="328" ht="15" customHeight="1"/>
    <row r="330" ht="15" customHeight="1"/>
    <row r="331" ht="15" customHeight="1"/>
    <row r="332" ht="15" customHeight="1"/>
    <row r="334" ht="15" customHeight="1"/>
    <row r="335" ht="15" customHeight="1"/>
    <row r="336" ht="15" customHeight="1"/>
    <row r="338" ht="15" customHeight="1"/>
    <row r="339" ht="15" customHeight="1"/>
    <row r="340" ht="15" customHeight="1"/>
    <row r="341" ht="15" customHeight="1"/>
    <row r="343" ht="15" customHeight="1"/>
    <row r="344" ht="15" customHeight="1"/>
    <row r="345" ht="15" customHeight="1"/>
    <row r="347" ht="15" customHeight="1"/>
    <row r="348" ht="15" customHeight="1"/>
    <row r="349" ht="15" customHeight="1"/>
    <row r="351" ht="15" customHeight="1"/>
    <row r="352" ht="15" customHeight="1"/>
    <row r="353" ht="15" customHeight="1"/>
    <row r="354" ht="15" customHeight="1"/>
    <row r="356" ht="15" customHeight="1"/>
    <row r="357" ht="15" customHeight="1"/>
    <row r="358" ht="15" customHeight="1"/>
    <row r="360" ht="15" customHeight="1"/>
    <row r="361" ht="15" customHeight="1"/>
    <row r="362" ht="15" customHeight="1"/>
    <row r="363" ht="15" customHeight="1"/>
    <row r="365" ht="15" customHeight="1"/>
    <row r="366" ht="15" customHeight="1"/>
    <row r="367" ht="15" customHeight="1"/>
    <row r="369" ht="15" customHeight="1"/>
    <row r="370" ht="15" customHeight="1"/>
    <row r="371" ht="15" customHeight="1"/>
    <row r="373" ht="15" customHeight="1"/>
    <row r="374" ht="15" customHeight="1"/>
    <row r="375" ht="15" customHeight="1"/>
    <row r="376" ht="15" customHeight="1"/>
    <row r="378" ht="15" customHeight="1"/>
    <row r="379" ht="15" customHeight="1"/>
    <row r="380" ht="15" customHeight="1"/>
    <row r="382" ht="15" customHeight="1"/>
    <row r="383" ht="15" customHeight="1"/>
    <row r="384" ht="15" customHeight="1"/>
    <row r="386" ht="15" customHeight="1"/>
    <row r="387" ht="15" customHeight="1"/>
    <row r="388" ht="15" customHeight="1"/>
    <row r="389" ht="15" customHeight="1"/>
    <row r="391" ht="15" customHeight="1"/>
    <row r="392" ht="15" customHeight="1"/>
    <row r="393" ht="15" customHeight="1"/>
    <row r="395" ht="15" customHeight="1"/>
    <row r="396" ht="15" customHeight="1"/>
    <row r="397" ht="15" customHeight="1"/>
    <row r="399" ht="15" customHeight="1"/>
    <row r="400" ht="15" customHeight="1"/>
    <row r="401" ht="15" customHeight="1"/>
    <row r="402" ht="15" customHeight="1"/>
    <row r="404" ht="15" customHeight="1"/>
    <row r="405" ht="15" customHeight="1"/>
    <row r="406" ht="15" customHeight="1"/>
    <row r="408" ht="15" customHeight="1"/>
    <row r="409" ht="15" customHeight="1"/>
    <row r="410" ht="15" customHeight="1"/>
    <row r="412" ht="15" customHeight="1"/>
    <row r="413" ht="15" customHeight="1"/>
    <row r="414" ht="15" customHeight="1"/>
    <row r="415" ht="15" customHeight="1"/>
    <row r="417" ht="15" customHeight="1"/>
    <row r="418" ht="15" customHeight="1"/>
    <row r="419" ht="15" customHeight="1"/>
    <row r="421" ht="15" customHeight="1"/>
    <row r="422" ht="15" customHeight="1"/>
    <row r="423" ht="15" customHeight="1"/>
    <row r="425" ht="15" customHeight="1"/>
    <row r="426" ht="15" customHeight="1"/>
    <row r="427" ht="15" customHeight="1"/>
    <row r="428" ht="15" customHeight="1"/>
    <row r="430" ht="15" customHeight="1"/>
    <row r="431" ht="15" customHeight="1"/>
    <row r="432" ht="15" customHeight="1"/>
    <row r="434" ht="15" customHeight="1"/>
    <row r="435" ht="15" customHeight="1"/>
    <row r="436" ht="15" customHeight="1"/>
    <row r="438" ht="15" customHeight="1"/>
    <row r="439" ht="15" customHeight="1"/>
    <row r="440" ht="15" customHeight="1"/>
    <row r="441" ht="15" customHeight="1"/>
    <row r="443" ht="15" customHeight="1"/>
    <row r="444" ht="15" customHeight="1"/>
    <row r="445" ht="15" customHeight="1"/>
    <row r="447" ht="15" customHeight="1"/>
    <row r="448" ht="15" customHeight="1"/>
    <row r="449" ht="15" customHeight="1"/>
    <row r="451" ht="15" customHeight="1"/>
    <row r="452" ht="15" customHeight="1"/>
    <row r="453" ht="15" customHeight="1"/>
    <row r="454" ht="15" customHeight="1"/>
    <row r="456" ht="15" customHeight="1"/>
    <row r="457" ht="15" customHeight="1"/>
    <row r="458" ht="15" customHeight="1"/>
    <row r="460" ht="15" customHeight="1"/>
    <row r="461" ht="15" customHeight="1"/>
    <row r="462" ht="15" customHeight="1"/>
    <row r="463" ht="15" customHeight="1"/>
    <row r="465" ht="15" customHeight="1"/>
    <row r="466" ht="15" customHeight="1"/>
    <row r="467" ht="15" customHeight="1"/>
    <row r="469" ht="15" customHeight="1"/>
    <row r="470" ht="15" customHeight="1"/>
    <row r="471" ht="15" customHeight="1"/>
    <row r="473" ht="15" customHeight="1"/>
    <row r="474" ht="15" customHeight="1"/>
    <row r="475" ht="15" customHeight="1"/>
    <row r="476" ht="15" customHeight="1"/>
    <row r="478" ht="15" customHeight="1"/>
    <row r="479" ht="15" customHeight="1"/>
    <row r="480" ht="15" customHeight="1"/>
    <row r="482" ht="15" customHeight="1"/>
    <row r="483" ht="15" customHeight="1"/>
    <row r="484" ht="15" customHeight="1"/>
    <row r="486" ht="15" customHeight="1"/>
    <row r="487" ht="15" customHeight="1"/>
    <row r="488" ht="15" customHeight="1"/>
    <row r="489" ht="15" customHeight="1"/>
    <row r="491" ht="15" customHeight="1"/>
    <row r="492" ht="15" customHeight="1"/>
    <row r="493" ht="15" customHeight="1"/>
    <row r="495" ht="15" customHeight="1"/>
    <row r="496" ht="15" customHeight="1"/>
    <row r="497" ht="15" customHeight="1"/>
    <row r="499" ht="15" customHeight="1"/>
    <row r="500" ht="15" customHeight="1"/>
    <row r="501" ht="15" customHeight="1"/>
    <row r="502" ht="15" customHeight="1"/>
    <row r="504" ht="15" customHeight="1"/>
    <row r="505" ht="15" customHeight="1"/>
    <row r="506" ht="15" customHeight="1"/>
    <row r="508" ht="15" customHeight="1"/>
    <row r="509" ht="15" customHeight="1"/>
    <row r="510" ht="15" customHeight="1"/>
    <row r="512" ht="15" customHeight="1"/>
    <row r="513" ht="15" customHeight="1"/>
    <row r="514" ht="15" customHeight="1"/>
    <row r="515" ht="15" customHeight="1"/>
    <row r="517" ht="15" customHeight="1"/>
    <row r="518" ht="15" customHeight="1"/>
    <row r="519" ht="15" customHeight="1"/>
    <row r="521" ht="15" customHeight="1"/>
    <row r="522" ht="15" customHeight="1"/>
    <row r="523" ht="15" customHeight="1"/>
    <row r="524" ht="15" customHeight="1"/>
    <row r="526" ht="15" customHeight="1"/>
    <row r="527" ht="15" customHeight="1"/>
    <row r="528" ht="15" customHeight="1"/>
    <row r="530" ht="15" customHeight="1"/>
    <row r="531" ht="15" customHeight="1"/>
    <row r="532" ht="15" customHeight="1"/>
    <row r="534" ht="15" customHeight="1"/>
    <row r="535" ht="15" customHeight="1"/>
    <row r="536" ht="15" customHeight="1"/>
    <row r="537" ht="15" customHeight="1"/>
    <row r="539" ht="15" customHeight="1"/>
    <row r="540" ht="15" customHeight="1"/>
    <row r="541" ht="15" customHeight="1"/>
    <row r="543" ht="15" customHeight="1"/>
    <row r="544" ht="15" customHeight="1"/>
    <row r="545" ht="15" customHeight="1"/>
    <row r="547" ht="15" customHeight="1"/>
    <row r="548" ht="15" customHeight="1"/>
    <row r="549" ht="15" customHeight="1"/>
    <row r="551" ht="15" customHeight="1"/>
    <row r="552" ht="15" customHeight="1"/>
    <row r="553" ht="15" customHeight="1"/>
    <row r="554" ht="15" customHeight="1"/>
    <row r="556" ht="15" customHeight="1"/>
    <row r="557" ht="15" customHeight="1"/>
    <row r="558" ht="15" customHeight="1"/>
    <row r="560" ht="15" customHeight="1"/>
    <row r="561" ht="15" customHeight="1"/>
    <row r="562" ht="15" customHeight="1"/>
    <row r="563" ht="15" customHeight="1"/>
    <row r="565" ht="15" customHeight="1"/>
    <row r="566" ht="15" customHeight="1"/>
    <row r="567" ht="15" customHeight="1"/>
    <row r="569" ht="15" customHeight="1"/>
    <row r="570" ht="15" customHeight="1"/>
    <row r="571" ht="15" customHeight="1"/>
    <row r="573" ht="15" customHeight="1"/>
    <row r="574" ht="15" customHeight="1"/>
    <row r="575" ht="15" customHeight="1"/>
    <row r="576" ht="15" customHeight="1"/>
    <row r="578" ht="15" customHeight="1"/>
    <row r="579" ht="15" customHeight="1"/>
    <row r="580" ht="15" customHeight="1"/>
    <row r="582" ht="15" customHeight="1"/>
    <row r="583" ht="15" customHeight="1"/>
    <row r="584" ht="15" customHeight="1"/>
    <row r="586" ht="15" customHeight="1"/>
    <row r="587" ht="15" customHeight="1"/>
    <row r="588" ht="15" customHeight="1"/>
    <row r="589" ht="15" customHeight="1"/>
    <row r="591" ht="15" customHeight="1"/>
    <row r="592" ht="15" customHeight="1"/>
    <row r="593" ht="15" customHeight="1"/>
    <row r="595" ht="15" customHeight="1"/>
    <row r="596" ht="15" customHeight="1"/>
    <row r="597" ht="15" customHeight="1"/>
    <row r="599" ht="15" customHeight="1"/>
    <row r="600" ht="15" customHeight="1"/>
    <row r="601" ht="15" customHeight="1"/>
    <row r="602" ht="15" customHeight="1"/>
    <row r="604" ht="15" customHeight="1"/>
    <row r="605" ht="15" customHeight="1"/>
    <row r="606" ht="15" customHeight="1"/>
    <row r="608" ht="15" customHeight="1"/>
    <row r="609" ht="15" customHeight="1"/>
    <row r="610" ht="15" customHeight="1"/>
    <row r="612" ht="15" customHeight="1"/>
    <row r="613" ht="15" customHeight="1"/>
    <row r="614" ht="15" customHeight="1"/>
    <row r="615" ht="15" customHeight="1"/>
    <row r="617" ht="15" customHeight="1"/>
    <row r="618" ht="15" customHeight="1"/>
    <row r="619" ht="15" customHeight="1"/>
    <row r="621" ht="15" customHeight="1"/>
    <row r="622" ht="15" customHeight="1"/>
    <row r="623" ht="15" customHeight="1"/>
    <row r="625" ht="15" customHeight="1"/>
    <row r="626" ht="15" customHeight="1"/>
    <row r="627" ht="15" customHeight="1"/>
    <row r="628" ht="15" customHeight="1"/>
    <row r="630" ht="15" customHeight="1"/>
    <row r="631" ht="15" customHeight="1"/>
    <row r="632" ht="15" customHeight="1"/>
    <row r="634" ht="15" customHeight="1"/>
    <row r="635" ht="15" customHeight="1"/>
    <row r="636" ht="15" customHeight="1"/>
    <row r="637" ht="15" customHeight="1"/>
    <row r="639" ht="15" customHeight="1"/>
    <row r="640" ht="15" customHeight="1"/>
    <row r="641" ht="15" customHeight="1"/>
    <row r="643" ht="15" customHeight="1"/>
    <row r="644" ht="15" customHeight="1"/>
    <row r="645" ht="15" customHeight="1"/>
    <row r="647" ht="15" customHeight="1"/>
    <row r="648" ht="15" customHeight="1"/>
    <row r="649" ht="15" customHeight="1"/>
    <row r="651" ht="15" customHeight="1"/>
    <row r="652" ht="15" customHeight="1"/>
    <row r="653" ht="15" customHeight="1"/>
    <row r="654" ht="15" customHeight="1"/>
    <row r="656" ht="15" customHeight="1"/>
    <row r="657" ht="15" customHeight="1"/>
    <row r="658" ht="15" customHeight="1"/>
    <row r="660" ht="15" customHeight="1"/>
    <row r="661" ht="15" customHeight="1"/>
    <row r="662" ht="15" customHeight="1"/>
    <row r="664" ht="15" customHeight="1"/>
    <row r="665" ht="15" customHeight="1"/>
    <row r="666" ht="15" customHeight="1"/>
    <row r="667" ht="15" customHeight="1"/>
    <row r="669" ht="15" customHeight="1"/>
    <row r="670" ht="15" customHeight="1"/>
    <row r="671" ht="15" customHeight="1"/>
    <row r="673" ht="15" customHeight="1"/>
    <row r="674" ht="15" customHeight="1"/>
    <row r="675" ht="15" customHeight="1"/>
    <row r="676" ht="15" customHeight="1"/>
    <row r="678" ht="15" customHeight="1"/>
    <row r="679" ht="15" customHeight="1"/>
    <row r="680" ht="15" customHeight="1"/>
    <row r="682" ht="15" customHeight="1"/>
    <row r="683" ht="15" customHeight="1"/>
    <row r="684" ht="15" customHeight="1"/>
    <row r="686" ht="15" customHeight="1"/>
    <row r="687" ht="15" customHeight="1"/>
    <row r="688" ht="15" customHeight="1"/>
    <row r="689" ht="15" customHeight="1"/>
    <row r="691" ht="15" customHeight="1"/>
    <row r="692" ht="15" customHeight="1"/>
    <row r="693" ht="15" customHeight="1"/>
    <row r="695" ht="15" customHeight="1"/>
    <row r="696" ht="15" customHeight="1"/>
    <row r="697" ht="15" customHeight="1"/>
    <row r="699" ht="15" customHeight="1"/>
    <row r="700" ht="15" customHeight="1"/>
    <row r="701" ht="15" customHeight="1"/>
    <row r="702" ht="15" customHeight="1"/>
    <row r="704" ht="15" customHeight="1"/>
    <row r="705" ht="15" customHeight="1"/>
    <row r="706" ht="15" customHeight="1"/>
    <row r="708" ht="15" customHeight="1"/>
    <row r="709" ht="15" customHeight="1"/>
    <row r="710" ht="15" customHeight="1"/>
    <row r="712" ht="15" customHeight="1"/>
    <row r="713" ht="15" customHeight="1"/>
    <row r="714" ht="15" customHeight="1"/>
    <row r="715" ht="15" customHeight="1"/>
    <row r="717" ht="15" customHeight="1"/>
    <row r="718" ht="15" customHeight="1"/>
    <row r="719" ht="15" customHeight="1"/>
    <row r="721" ht="15" customHeight="1"/>
    <row r="722" ht="15" customHeight="1"/>
    <row r="723" ht="15" customHeight="1"/>
    <row r="724" ht="15" customHeight="1"/>
    <row r="726" ht="15" customHeight="1"/>
    <row r="727" ht="15" customHeight="1"/>
    <row r="728" ht="15" customHeight="1"/>
    <row r="730" ht="15" customHeight="1"/>
    <row r="731" ht="15" customHeight="1"/>
    <row r="732" ht="15" customHeight="1"/>
    <row r="734" ht="15" customHeight="1"/>
    <row r="735" ht="15" customHeight="1"/>
    <row r="736" ht="15" customHeight="1"/>
    <row r="737" ht="15" customHeight="1"/>
    <row r="739" ht="15" customHeight="1"/>
    <row r="740" ht="15" customHeight="1"/>
    <row r="741" ht="15" customHeight="1"/>
    <row r="743" ht="15" customHeight="1"/>
    <row r="744" ht="15" customHeight="1"/>
    <row r="745" ht="15" customHeight="1"/>
    <row r="747" ht="15" customHeight="1"/>
    <row r="748" ht="15" customHeight="1"/>
    <row r="749" ht="15" customHeight="1"/>
    <row r="751" ht="15" customHeight="1"/>
    <row r="752" ht="15" customHeight="1"/>
    <row r="753" ht="15" customHeight="1"/>
    <row r="754" ht="15" customHeight="1"/>
    <row r="756" ht="15" customHeight="1"/>
    <row r="757" ht="15" customHeight="1"/>
    <row r="758" ht="15" customHeight="1"/>
    <row r="760" ht="15" customHeight="1"/>
    <row r="761" ht="15" customHeight="1"/>
    <row r="762" ht="15" customHeight="1"/>
    <row r="763" ht="15" customHeight="1"/>
    <row r="765" ht="15" customHeight="1"/>
    <row r="766" ht="15" customHeight="1"/>
    <row r="767" ht="15" customHeight="1"/>
    <row r="769" ht="15" customHeight="1"/>
    <row r="770" ht="15" customHeight="1"/>
    <row r="771" ht="15" customHeight="1"/>
    <row r="773" ht="15" customHeight="1"/>
    <row r="774" ht="15" customHeight="1"/>
    <row r="775" ht="15" customHeight="1"/>
    <row r="776" ht="15" customHeight="1"/>
    <row r="778" ht="15" customHeight="1"/>
    <row r="779" ht="15" customHeight="1"/>
    <row r="780" ht="15" customHeight="1"/>
    <row r="782" ht="15" customHeight="1"/>
    <row r="783" ht="15" customHeight="1"/>
    <row r="784" ht="15" customHeight="1"/>
    <row r="786" ht="15" customHeight="1"/>
    <row r="787" ht="15" customHeight="1"/>
    <row r="788" ht="15" customHeight="1"/>
    <row r="789" ht="15" customHeight="1"/>
    <row r="791" ht="15" customHeight="1"/>
    <row r="792" ht="15" customHeight="1"/>
    <row r="793" ht="15" customHeight="1"/>
    <row r="795" ht="15" customHeight="1"/>
    <row r="796" ht="15" customHeight="1"/>
    <row r="797" ht="15" customHeight="1"/>
    <row r="798" ht="15" customHeight="1"/>
    <row r="800" ht="15" customHeight="1"/>
    <row r="801" ht="15" customHeight="1"/>
    <row r="802" ht="15" customHeight="1"/>
    <row r="804" ht="15" customHeight="1"/>
    <row r="805" ht="15" customHeight="1"/>
    <row r="806" ht="15" customHeight="1"/>
    <row r="808" ht="15" customHeight="1"/>
    <row r="809" ht="15" customHeight="1"/>
    <row r="810" ht="15" customHeight="1"/>
    <row r="812" ht="15" customHeight="1"/>
    <row r="813" ht="15" customHeight="1"/>
    <row r="814" ht="15" customHeight="1"/>
    <row r="815" ht="15" customHeight="1"/>
    <row r="817" ht="15" customHeight="1"/>
    <row r="818" ht="15" customHeight="1"/>
    <row r="819" ht="15" customHeight="1"/>
    <row r="821" ht="15" customHeight="1"/>
    <row r="822" ht="15" customHeight="1"/>
    <row r="823" ht="15" customHeight="1"/>
    <row r="825" ht="15" customHeight="1"/>
    <row r="826" ht="15" customHeight="1"/>
    <row r="827" ht="15" customHeight="1"/>
    <row r="828" ht="15" customHeight="1"/>
    <row r="830" ht="15" customHeight="1"/>
    <row r="831" ht="15" customHeight="1"/>
    <row r="832" ht="15" customHeight="1"/>
    <row r="834" ht="15" customHeight="1"/>
    <row r="835" ht="15" customHeight="1"/>
    <row r="836" ht="15" customHeight="1"/>
    <row r="837" ht="15" customHeight="1"/>
    <row r="839" ht="15" customHeight="1"/>
    <row r="840" ht="15" customHeight="1"/>
    <row r="841" ht="15" customHeight="1"/>
    <row r="843" ht="15" customHeight="1"/>
    <row r="844" ht="15" customHeight="1"/>
    <row r="845" ht="15" customHeight="1"/>
    <row r="847" ht="15" customHeight="1"/>
    <row r="848" ht="15" customHeight="1"/>
    <row r="849" ht="15" customHeight="1"/>
    <row r="850" ht="15" customHeight="1"/>
    <row r="852" ht="15" customHeight="1"/>
    <row r="853" ht="15" customHeight="1"/>
    <row r="854" ht="15" customHeight="1"/>
    <row r="856" ht="15" customHeight="1"/>
    <row r="857" ht="15" customHeight="1"/>
    <row r="858" ht="15" customHeight="1"/>
    <row r="860" ht="15" customHeight="1"/>
    <row r="861" ht="15" customHeight="1"/>
    <row r="862" ht="15" customHeight="1"/>
    <row r="864" ht="15" customHeight="1"/>
    <row r="865" ht="15" customHeight="1"/>
    <row r="866" ht="15" customHeight="1"/>
    <row r="867" ht="15" customHeight="1"/>
    <row r="869" ht="15" customHeight="1"/>
    <row r="870" ht="15" customHeight="1"/>
    <row r="871" ht="15" customHeight="1"/>
    <row r="873" ht="15" customHeight="1"/>
    <row r="874" ht="15" customHeight="1"/>
    <row r="875" ht="15" customHeight="1"/>
    <row r="876" ht="15" customHeight="1"/>
    <row r="878" ht="15" customHeight="1"/>
    <row r="879" ht="15" customHeight="1"/>
    <row r="880" ht="15" customHeight="1"/>
    <row r="882" ht="15" customHeight="1"/>
    <row r="883" ht="15" customHeight="1"/>
    <row r="884" ht="15" customHeight="1"/>
    <row r="886" ht="15" customHeight="1"/>
    <row r="887" ht="15" customHeight="1"/>
    <row r="888" ht="15" customHeight="1"/>
    <row r="889" ht="15" customHeight="1"/>
    <row r="891" ht="15" customHeight="1"/>
    <row r="892" ht="15" customHeight="1"/>
    <row r="893" ht="15" customHeight="1"/>
    <row r="895" ht="15" customHeight="1"/>
    <row r="896" ht="15" customHeight="1"/>
    <row r="897" ht="15" customHeight="1"/>
    <row r="899" ht="15" customHeight="1"/>
    <row r="900" ht="15" customHeight="1"/>
    <row r="901" ht="15" customHeight="1"/>
    <row r="902" ht="15" customHeight="1"/>
    <row r="904" ht="15" customHeight="1"/>
    <row r="905" ht="15" customHeight="1"/>
    <row r="906" ht="15" customHeight="1"/>
    <row r="908" ht="15" customHeight="1"/>
    <row r="909" ht="15" customHeight="1"/>
    <row r="910" ht="15" customHeight="1"/>
    <row r="912" ht="15" customHeight="1"/>
    <row r="913" ht="15" customHeight="1"/>
    <row r="914" ht="15" customHeight="1"/>
    <row r="915" ht="15" customHeight="1"/>
    <row r="917" ht="15" customHeight="1"/>
    <row r="918" ht="15" customHeight="1"/>
    <row r="919" ht="15" customHeight="1"/>
    <row r="921" ht="15" customHeight="1"/>
    <row r="922" ht="15" customHeight="1"/>
    <row r="923" ht="15" customHeight="1"/>
    <row r="925" ht="15" customHeight="1"/>
    <row r="926" ht="15" customHeight="1"/>
    <row r="927" ht="15" customHeight="1"/>
    <row r="928" ht="15" customHeight="1"/>
    <row r="930" ht="15" customHeight="1"/>
    <row r="931" ht="15" customHeight="1"/>
    <row r="932" ht="15" customHeight="1"/>
    <row r="934" ht="15" customHeight="1"/>
    <row r="935" ht="15" customHeight="1"/>
    <row r="936" ht="15" customHeight="1"/>
    <row r="937" ht="15" customHeight="1"/>
    <row r="939" ht="15" customHeight="1"/>
    <row r="940" ht="15" customHeight="1"/>
    <row r="941" ht="15" customHeight="1"/>
    <row r="943" ht="15" customHeight="1"/>
    <row r="944" ht="15" customHeight="1"/>
    <row r="945" ht="15" customHeight="1"/>
    <row r="947" ht="15" customHeight="1"/>
    <row r="948" ht="15" customHeight="1"/>
    <row r="949" ht="15" customHeight="1"/>
    <row r="950" ht="15" customHeight="1"/>
    <row r="952" ht="15" customHeight="1"/>
    <row r="953" ht="15" customHeight="1"/>
    <row r="954" ht="15" customHeight="1"/>
    <row r="956" ht="15" customHeight="1"/>
    <row r="957" ht="15" customHeight="1"/>
    <row r="958" ht="15" customHeight="1"/>
    <row r="960" ht="15" customHeight="1"/>
    <row r="961" ht="15" customHeight="1"/>
    <row r="962" ht="15" customHeight="1"/>
    <row r="963" ht="15" customHeight="1"/>
    <row r="965" ht="15" customHeight="1"/>
    <row r="966" ht="15" customHeight="1"/>
    <row r="967" ht="15" customHeight="1"/>
    <row r="969" ht="15" customHeight="1"/>
    <row r="970" ht="15" customHeight="1"/>
    <row r="971" ht="15" customHeight="1"/>
    <row r="973" ht="15" customHeight="1"/>
    <row r="974" ht="15" customHeight="1"/>
    <row r="975" ht="15" customHeight="1"/>
    <row r="976" ht="15" customHeight="1"/>
    <row r="978" ht="15" customHeight="1"/>
    <row r="979" ht="15" customHeight="1"/>
    <row r="980" ht="15" customHeight="1"/>
    <row r="982" ht="15" customHeight="1"/>
    <row r="983" ht="15" customHeight="1"/>
    <row r="984" ht="15" customHeight="1"/>
    <row r="986" ht="15" customHeight="1"/>
    <row r="987" ht="15" customHeight="1"/>
    <row r="988" ht="15" customHeight="1"/>
    <row r="989" ht="15" customHeight="1"/>
    <row r="991" ht="15" customHeight="1"/>
    <row r="992" ht="15" customHeight="1"/>
    <row r="993" ht="15" customHeight="1"/>
    <row r="995" ht="15" customHeight="1"/>
    <row r="996" ht="15" customHeight="1"/>
    <row r="997" ht="15" customHeight="1"/>
    <row r="999" ht="15" customHeight="1"/>
    <row r="1000" ht="15" customHeight="1"/>
    <row r="1001" ht="15" customHeight="1"/>
    <row r="1002" ht="15" customHeight="1"/>
    <row r="1004" ht="15" customHeight="1"/>
    <row r="1005" ht="15" customHeight="1"/>
    <row r="1006" ht="15" customHeight="1"/>
    <row r="1008" ht="15" customHeight="1"/>
    <row r="1009" ht="15" customHeight="1"/>
    <row r="1010" ht="15" customHeight="1"/>
    <row r="1012" ht="15" customHeight="1"/>
    <row r="1013" ht="15" customHeight="1"/>
    <row r="1014" ht="15" customHeight="1"/>
    <row r="1015" ht="15" customHeight="1"/>
    <row r="1017" ht="15" customHeight="1"/>
    <row r="1018" ht="15" customHeight="1"/>
    <row r="1019" ht="15" customHeight="1"/>
    <row r="1021" ht="15" customHeight="1"/>
    <row r="1022" ht="15" customHeight="1"/>
    <row r="1023" ht="15" customHeight="1"/>
    <row r="1025" ht="15" customHeight="1"/>
    <row r="1026" ht="15" customHeight="1"/>
    <row r="1027" ht="15" customHeight="1"/>
    <row r="1028" ht="15" customHeight="1"/>
    <row r="1030" ht="15" customHeight="1"/>
    <row r="1031" ht="15" customHeight="1"/>
    <row r="1032" ht="15" customHeight="1"/>
    <row r="1034" ht="15" customHeight="1"/>
    <row r="1035" ht="15" customHeight="1"/>
    <row r="1036" ht="15" customHeight="1"/>
    <row r="1037" ht="15" customHeight="1"/>
    <row r="1039" ht="15" customHeight="1"/>
    <row r="1040" ht="15" customHeight="1"/>
    <row r="1041" ht="15" customHeight="1"/>
    <row r="1043" ht="15" customHeight="1"/>
    <row r="1044" ht="15" customHeight="1"/>
    <row r="1045" ht="15" customHeight="1"/>
    <row r="1047" ht="15" customHeight="1"/>
    <row r="1048" ht="15" customHeight="1"/>
    <row r="1049" ht="15" customHeight="1"/>
    <row r="1050" ht="15" customHeight="1"/>
    <row r="1052" ht="15" customHeight="1"/>
    <row r="1053" ht="15" customHeight="1"/>
    <row r="1054" ht="15" customHeight="1"/>
    <row r="1056" ht="15" customHeight="1"/>
    <row r="1057" ht="15" customHeight="1"/>
    <row r="1058" ht="15" customHeight="1"/>
    <row r="1060" ht="15" customHeight="1"/>
    <row r="1061" ht="15" customHeight="1"/>
    <row r="1062" ht="15" customHeight="1"/>
    <row r="1064" ht="15" customHeight="1"/>
    <row r="1065" ht="15" customHeight="1"/>
    <row r="1066" ht="15" customHeight="1"/>
    <row r="1067" ht="15" customHeight="1"/>
    <row r="1069" ht="15" customHeight="1"/>
    <row r="1070" ht="15" customHeight="1"/>
    <row r="1071" ht="15" customHeight="1"/>
    <row r="1073" ht="15" customHeight="1"/>
    <row r="1074" ht="15" customHeight="1"/>
    <row r="1075" ht="15" customHeight="1"/>
    <row r="1076" ht="15" customHeight="1"/>
    <row r="1078" ht="15" customHeight="1"/>
    <row r="1079" ht="15" customHeight="1"/>
    <row r="1080" ht="15" customHeight="1"/>
    <row r="1082" ht="15" customHeight="1"/>
    <row r="1083" ht="15" customHeight="1"/>
    <row r="1084" ht="15" customHeight="1"/>
    <row r="1086" ht="15" customHeight="1"/>
    <row r="1087" ht="15" customHeight="1"/>
    <row r="1088" ht="15" customHeight="1"/>
    <row r="1089" ht="15" customHeight="1"/>
    <row r="1091" ht="15" customHeight="1"/>
    <row r="1092" ht="15" customHeight="1"/>
    <row r="1093" ht="15" customHeight="1"/>
    <row r="1095" ht="15" customHeight="1"/>
    <row r="1096" ht="15" customHeight="1"/>
    <row r="1097" ht="15" customHeight="1"/>
    <row r="1099" ht="15" customHeight="1"/>
    <row r="1100" ht="15" customHeight="1"/>
    <row r="1101" ht="15" customHeight="1"/>
    <row r="1102" ht="15" customHeight="1"/>
    <row r="1104" ht="15" customHeight="1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1:H26"/>
  <sheetViews>
    <sheetView rightToLeft="1" zoomScale="115" zoomScaleNormal="115" workbookViewId="0">
      <selection activeCell="B23" sqref="B23"/>
    </sheetView>
  </sheetViews>
  <sheetFormatPr defaultColWidth="9" defaultRowHeight="15"/>
  <cols>
    <col min="1" max="1" width="21.875" style="9" bestFit="1" customWidth="1"/>
    <col min="2" max="8" width="9" style="9"/>
    <col min="9" max="9" width="15" style="9" bestFit="1" customWidth="1"/>
    <col min="10" max="16384" width="9" style="9"/>
  </cols>
  <sheetData>
    <row r="1" spans="1:8">
      <c r="A1" s="179" t="s">
        <v>113</v>
      </c>
      <c r="H1" s="39"/>
    </row>
    <row r="2" spans="1:8">
      <c r="A2" s="179" t="s">
        <v>72</v>
      </c>
      <c r="H2" s="39"/>
    </row>
    <row r="14" spans="1:8">
      <c r="A14" s="10"/>
      <c r="B14" s="10"/>
      <c r="C14" s="10"/>
      <c r="D14" s="10"/>
      <c r="E14" s="10"/>
      <c r="F14" s="10"/>
      <c r="G14" s="10"/>
      <c r="H14" s="10"/>
    </row>
    <row r="15" spans="1:8">
      <c r="A15" s="177" t="s">
        <v>168</v>
      </c>
      <c r="B15" s="10"/>
      <c r="C15" s="10"/>
      <c r="D15" s="10"/>
      <c r="E15" s="10"/>
      <c r="F15" s="10"/>
      <c r="G15" s="10"/>
      <c r="H15" s="10"/>
    </row>
    <row r="16" spans="1:8">
      <c r="A16" s="10"/>
      <c r="B16" s="10"/>
      <c r="C16" s="10"/>
      <c r="D16" s="10"/>
      <c r="E16" s="10"/>
      <c r="F16" s="10"/>
      <c r="G16" s="10"/>
      <c r="H16" s="10"/>
    </row>
    <row r="17" spans="1:8">
      <c r="A17" s="10"/>
      <c r="B17" s="10"/>
      <c r="C17" s="10"/>
      <c r="D17" s="10"/>
      <c r="E17" s="10"/>
      <c r="F17" s="10"/>
      <c r="G17" s="10"/>
      <c r="H17" s="10"/>
    </row>
    <row r="18" spans="1:8">
      <c r="B18" s="10"/>
      <c r="C18" s="10"/>
      <c r="D18" s="10"/>
      <c r="E18" s="10"/>
      <c r="F18" s="10"/>
      <c r="G18" s="10"/>
      <c r="H18" s="10"/>
    </row>
    <row r="19" spans="1:8">
      <c r="A19" s="10"/>
      <c r="B19" s="10"/>
      <c r="C19" s="10"/>
      <c r="D19" s="10"/>
      <c r="E19" s="10"/>
      <c r="F19" s="10"/>
      <c r="G19" s="10"/>
      <c r="H19" s="10"/>
    </row>
    <row r="20" spans="1:8">
      <c r="A20" s="10"/>
      <c r="B20" s="10"/>
      <c r="C20" s="10"/>
      <c r="D20" s="10"/>
      <c r="E20" s="10"/>
      <c r="F20" s="10"/>
      <c r="G20" s="10"/>
      <c r="H20" s="10"/>
    </row>
    <row r="21" spans="1:8">
      <c r="A21" s="10"/>
      <c r="B21" s="10"/>
      <c r="C21" s="10"/>
      <c r="D21" s="10"/>
      <c r="E21" s="10"/>
      <c r="F21" s="10"/>
      <c r="G21" s="10"/>
      <c r="H21" s="59"/>
    </row>
    <row r="22" spans="1:8">
      <c r="A22" s="10"/>
      <c r="B22" s="10"/>
      <c r="C22" s="10"/>
      <c r="D22" s="10"/>
      <c r="E22" s="10"/>
      <c r="F22" s="10"/>
      <c r="G22" s="10"/>
      <c r="H22" s="10"/>
    </row>
    <row r="23" spans="1:8">
      <c r="A23" s="10"/>
      <c r="B23" s="10"/>
      <c r="C23" s="10"/>
      <c r="D23" s="10"/>
      <c r="E23" s="10"/>
      <c r="F23" s="10"/>
      <c r="G23" s="10"/>
      <c r="H23" s="10"/>
    </row>
    <row r="24" spans="1:8">
      <c r="A24" s="10"/>
      <c r="B24" s="10"/>
      <c r="C24" s="10"/>
      <c r="D24" s="10"/>
      <c r="E24" s="10"/>
      <c r="F24" s="10"/>
      <c r="G24" s="10"/>
      <c r="H24" s="10"/>
    </row>
    <row r="25" spans="1:8">
      <c r="A25" s="10"/>
      <c r="B25" s="10"/>
      <c r="C25" s="10"/>
      <c r="D25" s="10"/>
      <c r="E25" s="10"/>
      <c r="F25" s="10"/>
      <c r="G25" s="10"/>
      <c r="H25" s="10"/>
    </row>
    <row r="26" spans="1:8">
      <c r="A26" s="10"/>
      <c r="B26" s="10"/>
      <c r="C26" s="10"/>
      <c r="D26" s="10"/>
      <c r="E26" s="10"/>
      <c r="F26" s="10"/>
      <c r="G26" s="10"/>
      <c r="H26" s="10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/>
  <dimension ref="A1:J73"/>
  <sheetViews>
    <sheetView rightToLeft="1" topLeftCell="A40" zoomScaleNormal="100" workbookViewId="0">
      <selection activeCell="M58" sqref="M58"/>
    </sheetView>
  </sheetViews>
  <sheetFormatPr defaultColWidth="9" defaultRowHeight="15"/>
  <cols>
    <col min="1" max="1" width="10.375" style="9" bestFit="1" customWidth="1"/>
    <col min="2" max="16384" width="9" style="9"/>
  </cols>
  <sheetData>
    <row r="1" spans="1:9">
      <c r="A1" s="12" t="s">
        <v>15</v>
      </c>
      <c r="B1" s="12" t="s">
        <v>58</v>
      </c>
      <c r="C1" s="12" t="s">
        <v>63</v>
      </c>
      <c r="D1" s="12" t="s">
        <v>131</v>
      </c>
      <c r="E1" s="12" t="s">
        <v>130</v>
      </c>
      <c r="F1" s="12" t="s">
        <v>129</v>
      </c>
      <c r="G1" s="12" t="s">
        <v>68</v>
      </c>
      <c r="H1" s="12" t="s">
        <v>127</v>
      </c>
      <c r="I1" s="12" t="s">
        <v>69</v>
      </c>
    </row>
    <row r="2" spans="1:9">
      <c r="A2" s="35">
        <v>43496</v>
      </c>
      <c r="B2" s="58">
        <v>5.4323640794525074</v>
      </c>
      <c r="D2" s="40">
        <f t="shared" ref="D2:D13" si="0">AVERAGE($B$2:$B$13)</f>
        <v>5.0529243214821689</v>
      </c>
      <c r="E2" s="40"/>
      <c r="F2" s="40"/>
      <c r="G2" s="40"/>
      <c r="H2" s="40"/>
      <c r="I2" s="40"/>
    </row>
    <row r="3" spans="1:9">
      <c r="A3" s="35">
        <v>43524</v>
      </c>
      <c r="B3" s="58">
        <v>5.6147048061894784</v>
      </c>
      <c r="D3" s="40">
        <f t="shared" si="0"/>
        <v>5.0529243214821689</v>
      </c>
      <c r="E3" s="40"/>
      <c r="F3" s="40"/>
      <c r="G3" s="40"/>
      <c r="H3" s="40"/>
      <c r="I3" s="40"/>
    </row>
    <row r="4" spans="1:9">
      <c r="A4" s="35">
        <v>43553</v>
      </c>
      <c r="B4" s="58">
        <v>4.4570991555360724</v>
      </c>
      <c r="D4" s="40">
        <f t="shared" si="0"/>
        <v>5.0529243214821689</v>
      </c>
      <c r="E4" s="40"/>
      <c r="F4" s="40"/>
      <c r="G4" s="40"/>
      <c r="H4" s="40"/>
      <c r="I4" s="40"/>
    </row>
    <row r="5" spans="1:9">
      <c r="A5" s="35">
        <v>43585</v>
      </c>
      <c r="B5" s="58">
        <v>5.142742191209738</v>
      </c>
      <c r="D5" s="40">
        <f t="shared" si="0"/>
        <v>5.0529243214821689</v>
      </c>
      <c r="E5" s="40"/>
      <c r="F5" s="40"/>
      <c r="G5" s="40"/>
      <c r="H5" s="40"/>
      <c r="I5" s="40"/>
    </row>
    <row r="6" spans="1:9">
      <c r="A6" s="35">
        <v>43616</v>
      </c>
      <c r="B6" s="58">
        <v>4.3469852075502455</v>
      </c>
      <c r="D6" s="40">
        <f t="shared" si="0"/>
        <v>5.0529243214821689</v>
      </c>
      <c r="E6" s="40"/>
      <c r="F6" s="40"/>
      <c r="G6" s="40"/>
      <c r="H6" s="40"/>
      <c r="I6" s="40"/>
    </row>
    <row r="7" spans="1:9">
      <c r="A7" s="35">
        <v>43644</v>
      </c>
      <c r="B7" s="58">
        <v>5.0676446057754081</v>
      </c>
      <c r="C7" s="9">
        <v>2019</v>
      </c>
      <c r="D7" s="40">
        <f t="shared" si="0"/>
        <v>5.0529243214821689</v>
      </c>
      <c r="E7" s="40"/>
      <c r="F7" s="40"/>
      <c r="G7" s="40"/>
      <c r="H7" s="40"/>
      <c r="I7" s="40"/>
    </row>
    <row r="8" spans="1:9">
      <c r="A8" s="35">
        <v>43677</v>
      </c>
      <c r="B8" s="58">
        <v>4.3052070386705399</v>
      </c>
      <c r="D8" s="40">
        <f t="shared" si="0"/>
        <v>5.0529243214821689</v>
      </c>
      <c r="E8" s="40"/>
      <c r="F8" s="40"/>
      <c r="G8" s="40"/>
      <c r="H8" s="40"/>
      <c r="I8" s="40"/>
    </row>
    <row r="9" spans="1:9">
      <c r="A9" s="35">
        <v>43707</v>
      </c>
      <c r="B9" s="58">
        <v>5.3981978000682806</v>
      </c>
      <c r="D9" s="40">
        <f t="shared" si="0"/>
        <v>5.0529243214821689</v>
      </c>
      <c r="E9" s="40"/>
      <c r="F9" s="40"/>
      <c r="G9" s="40"/>
      <c r="H9" s="40"/>
      <c r="I9" s="40"/>
    </row>
    <row r="10" spans="1:9">
      <c r="A10" s="35">
        <v>43735</v>
      </c>
      <c r="B10" s="58">
        <v>6.2352605420155545</v>
      </c>
      <c r="D10" s="40">
        <f t="shared" si="0"/>
        <v>5.0529243214821689</v>
      </c>
      <c r="E10" s="40"/>
      <c r="F10" s="40"/>
      <c r="G10" s="40"/>
      <c r="H10" s="40"/>
      <c r="I10" s="40"/>
    </row>
    <row r="11" spans="1:9">
      <c r="A11" s="35">
        <v>43769</v>
      </c>
      <c r="B11" s="58">
        <v>5.9509738582282772</v>
      </c>
      <c r="D11" s="40">
        <f t="shared" si="0"/>
        <v>5.0529243214821689</v>
      </c>
      <c r="E11" s="40"/>
      <c r="F11" s="40"/>
      <c r="G11" s="40"/>
      <c r="H11" s="40"/>
      <c r="I11" s="40"/>
    </row>
    <row r="12" spans="1:9">
      <c r="A12" s="35">
        <v>43798</v>
      </c>
      <c r="B12" s="58">
        <v>4.5679958492081107</v>
      </c>
      <c r="D12" s="40">
        <f t="shared" si="0"/>
        <v>5.0529243214821689</v>
      </c>
      <c r="E12" s="40"/>
      <c r="F12" s="40"/>
      <c r="G12" s="40"/>
      <c r="H12" s="40"/>
      <c r="I12" s="40"/>
    </row>
    <row r="13" spans="1:9">
      <c r="A13" s="35">
        <v>43830</v>
      </c>
      <c r="B13" s="58">
        <v>4.1159167238818171</v>
      </c>
      <c r="D13" s="40">
        <f t="shared" si="0"/>
        <v>5.0529243214821689</v>
      </c>
      <c r="E13" s="40"/>
      <c r="F13" s="40"/>
      <c r="G13" s="40"/>
      <c r="H13" s="40"/>
      <c r="I13" s="40"/>
    </row>
    <row r="14" spans="1:9">
      <c r="A14" s="35">
        <v>43861</v>
      </c>
      <c r="B14" s="58">
        <v>2.2232687414382024</v>
      </c>
      <c r="D14" s="40"/>
      <c r="E14" s="40">
        <f t="shared" ref="E14:E25" si="1">AVERAGE($B$14:$B$25)</f>
        <v>7.4363864805623949</v>
      </c>
      <c r="F14" s="40"/>
      <c r="G14" s="40"/>
      <c r="H14" s="40"/>
      <c r="I14" s="40"/>
    </row>
    <row r="15" spans="1:9">
      <c r="A15" s="35">
        <v>43889</v>
      </c>
      <c r="B15" s="58">
        <v>5.1592031158171832</v>
      </c>
      <c r="D15" s="40"/>
      <c r="E15" s="40">
        <f t="shared" si="1"/>
        <v>7.4363864805623949</v>
      </c>
      <c r="F15" s="40"/>
      <c r="G15" s="40"/>
      <c r="H15" s="40"/>
      <c r="I15" s="40"/>
    </row>
    <row r="16" spans="1:9">
      <c r="A16" s="35">
        <v>43921</v>
      </c>
      <c r="B16" s="58">
        <v>28.815412344419528</v>
      </c>
      <c r="D16" s="40"/>
      <c r="E16" s="40">
        <f t="shared" si="1"/>
        <v>7.4363864805623949</v>
      </c>
      <c r="F16" s="40"/>
      <c r="G16" s="40"/>
      <c r="H16" s="40"/>
      <c r="I16" s="40"/>
    </row>
    <row r="17" spans="1:9">
      <c r="A17" s="35">
        <v>43951</v>
      </c>
      <c r="B17" s="58">
        <v>10.341666241734238</v>
      </c>
      <c r="D17" s="40"/>
      <c r="E17" s="40">
        <f t="shared" si="1"/>
        <v>7.4363864805623949</v>
      </c>
      <c r="F17" s="40"/>
      <c r="G17" s="40"/>
      <c r="H17" s="40"/>
      <c r="I17" s="40"/>
    </row>
    <row r="18" spans="1:9">
      <c r="A18" s="35">
        <v>43979</v>
      </c>
      <c r="B18" s="58">
        <v>7.3142929574800508</v>
      </c>
      <c r="D18" s="40"/>
      <c r="E18" s="40">
        <f t="shared" si="1"/>
        <v>7.4363864805623949</v>
      </c>
      <c r="F18" s="40"/>
      <c r="G18" s="40"/>
      <c r="H18" s="40"/>
      <c r="I18" s="40"/>
    </row>
    <row r="19" spans="1:9">
      <c r="A19" s="35">
        <v>44012</v>
      </c>
      <c r="B19" s="58">
        <v>7.0505846863708879</v>
      </c>
      <c r="C19" s="9">
        <v>2020</v>
      </c>
      <c r="D19" s="40"/>
      <c r="E19" s="40">
        <f t="shared" si="1"/>
        <v>7.4363864805623949</v>
      </c>
      <c r="F19" s="40"/>
      <c r="G19" s="40"/>
      <c r="H19" s="40"/>
      <c r="I19" s="40"/>
    </row>
    <row r="20" spans="1:9">
      <c r="A20" s="35">
        <v>44043</v>
      </c>
      <c r="B20" s="58">
        <v>4.4434743564280108</v>
      </c>
      <c r="D20" s="40"/>
      <c r="E20" s="40">
        <f t="shared" si="1"/>
        <v>7.4363864805623949</v>
      </c>
      <c r="F20" s="40"/>
      <c r="G20" s="40"/>
      <c r="H20" s="40"/>
      <c r="I20" s="40"/>
    </row>
    <row r="21" spans="1:9">
      <c r="A21" s="35">
        <v>44074</v>
      </c>
      <c r="B21" s="58">
        <v>4.0574897180542813</v>
      </c>
      <c r="D21" s="40"/>
      <c r="E21" s="40">
        <f t="shared" si="1"/>
        <v>7.4363864805623949</v>
      </c>
      <c r="F21" s="40"/>
      <c r="G21" s="40"/>
      <c r="H21" s="40"/>
      <c r="I21" s="40"/>
    </row>
    <row r="22" spans="1:9">
      <c r="A22" s="35">
        <v>44104</v>
      </c>
      <c r="B22" s="58">
        <v>6.2435066788714524</v>
      </c>
      <c r="D22" s="40"/>
      <c r="E22" s="40">
        <f t="shared" si="1"/>
        <v>7.4363864805623949</v>
      </c>
      <c r="F22" s="40"/>
      <c r="G22" s="40"/>
      <c r="H22" s="40"/>
      <c r="I22" s="40"/>
    </row>
    <row r="23" spans="1:9">
      <c r="A23" s="35">
        <v>44134</v>
      </c>
      <c r="B23" s="58">
        <v>4.0573494052724248</v>
      </c>
      <c r="D23" s="40"/>
      <c r="E23" s="40">
        <f t="shared" si="1"/>
        <v>7.4363864805623949</v>
      </c>
      <c r="F23" s="40"/>
      <c r="G23" s="40"/>
      <c r="H23" s="40"/>
      <c r="I23" s="40"/>
    </row>
    <row r="24" spans="1:9">
      <c r="A24" s="35">
        <v>44165</v>
      </c>
      <c r="B24" s="58">
        <v>5.2649949234690503</v>
      </c>
      <c r="D24" s="40"/>
      <c r="E24" s="40">
        <f t="shared" si="1"/>
        <v>7.4363864805623949</v>
      </c>
      <c r="F24" s="40"/>
      <c r="G24" s="40"/>
      <c r="H24" s="40"/>
      <c r="I24" s="40"/>
    </row>
    <row r="25" spans="1:9">
      <c r="A25" s="35">
        <v>44196</v>
      </c>
      <c r="B25" s="58">
        <v>4.2653945973934384</v>
      </c>
      <c r="D25" s="40"/>
      <c r="E25" s="40">
        <f t="shared" si="1"/>
        <v>7.4363864805623949</v>
      </c>
      <c r="F25" s="40"/>
      <c r="G25" s="40"/>
      <c r="H25" s="40"/>
      <c r="I25" s="40"/>
    </row>
    <row r="26" spans="1:9">
      <c r="A26" s="35">
        <v>44227</v>
      </c>
      <c r="B26" s="58">
        <v>15.175929883628815</v>
      </c>
      <c r="D26" s="40"/>
      <c r="E26" s="40"/>
      <c r="F26" s="40">
        <f t="shared" ref="F26:F37" si="2">AVERAGE($B$26:$B$37)</f>
        <v>6.3397897370290117</v>
      </c>
      <c r="G26" s="40"/>
      <c r="H26" s="40"/>
      <c r="I26" s="40"/>
    </row>
    <row r="27" spans="1:9">
      <c r="A27" s="35">
        <v>44255</v>
      </c>
      <c r="B27" s="58">
        <v>4.8489504915247474</v>
      </c>
      <c r="D27" s="40"/>
      <c r="E27" s="40"/>
      <c r="F27" s="40">
        <f t="shared" si="2"/>
        <v>6.3397897370290117</v>
      </c>
      <c r="G27" s="40"/>
      <c r="H27" s="40"/>
      <c r="I27" s="40"/>
    </row>
    <row r="28" spans="1:9">
      <c r="A28" s="35">
        <v>44286</v>
      </c>
      <c r="B28" s="58">
        <v>6.0102079572585518</v>
      </c>
      <c r="D28" s="40"/>
      <c r="E28" s="40"/>
      <c r="F28" s="40">
        <f t="shared" si="2"/>
        <v>6.3397897370290117</v>
      </c>
      <c r="G28" s="40"/>
      <c r="H28" s="40"/>
      <c r="I28" s="40"/>
    </row>
    <row r="29" spans="1:9">
      <c r="A29" s="35">
        <v>44316</v>
      </c>
      <c r="B29" s="58">
        <v>4.427948028730051</v>
      </c>
      <c r="D29" s="40"/>
      <c r="E29" s="40"/>
      <c r="F29" s="40">
        <f t="shared" si="2"/>
        <v>6.3397897370290117</v>
      </c>
      <c r="G29" s="40"/>
      <c r="H29" s="40"/>
      <c r="I29" s="40"/>
    </row>
    <row r="30" spans="1:9">
      <c r="A30" s="35">
        <v>44347</v>
      </c>
      <c r="B30" s="58">
        <v>5.572841459176737</v>
      </c>
      <c r="D30" s="40"/>
      <c r="E30" s="40"/>
      <c r="F30" s="40">
        <f t="shared" si="2"/>
        <v>6.3397897370290117</v>
      </c>
      <c r="G30" s="40"/>
      <c r="H30" s="40"/>
      <c r="I30" s="40"/>
    </row>
    <row r="31" spans="1:9">
      <c r="A31" s="35">
        <v>44377</v>
      </c>
      <c r="B31" s="58">
        <v>3.7472885741770141</v>
      </c>
      <c r="C31" s="9">
        <v>2021</v>
      </c>
      <c r="D31" s="40"/>
      <c r="E31" s="40"/>
      <c r="F31" s="40">
        <f t="shared" si="2"/>
        <v>6.3397897370290117</v>
      </c>
      <c r="G31" s="40"/>
      <c r="H31" s="40"/>
      <c r="I31" s="40"/>
    </row>
    <row r="32" spans="1:9">
      <c r="A32" s="35">
        <v>44408</v>
      </c>
      <c r="B32" s="58">
        <v>4.6256931960864565</v>
      </c>
      <c r="D32" s="40"/>
      <c r="E32" s="40"/>
      <c r="F32" s="40">
        <f t="shared" si="2"/>
        <v>6.3397897370290117</v>
      </c>
      <c r="G32" s="40"/>
      <c r="H32" s="40"/>
      <c r="I32" s="40"/>
    </row>
    <row r="33" spans="1:9">
      <c r="A33" s="35">
        <v>44439</v>
      </c>
      <c r="B33" s="58">
        <v>4.3378526457015028</v>
      </c>
      <c r="D33" s="40"/>
      <c r="E33" s="40"/>
      <c r="F33" s="40">
        <f t="shared" si="2"/>
        <v>6.3397897370290117</v>
      </c>
      <c r="G33" s="40"/>
      <c r="H33" s="40"/>
      <c r="I33" s="40"/>
    </row>
    <row r="34" spans="1:9">
      <c r="A34" s="35">
        <v>44469</v>
      </c>
      <c r="B34" s="58">
        <v>3.8029064392398322</v>
      </c>
      <c r="D34" s="40"/>
      <c r="E34" s="40"/>
      <c r="F34" s="40">
        <f t="shared" si="2"/>
        <v>6.3397897370290117</v>
      </c>
      <c r="G34" s="40"/>
      <c r="H34" s="40"/>
      <c r="I34" s="40"/>
    </row>
    <row r="35" spans="1:9">
      <c r="A35" s="35">
        <v>44500</v>
      </c>
      <c r="B35" s="58">
        <v>5.2718513522104136</v>
      </c>
      <c r="D35" s="40"/>
      <c r="E35" s="40"/>
      <c r="F35" s="40">
        <f t="shared" si="2"/>
        <v>6.3397897370290117</v>
      </c>
      <c r="G35" s="40"/>
      <c r="H35" s="40"/>
      <c r="I35" s="40"/>
    </row>
    <row r="36" spans="1:9">
      <c r="A36" s="35">
        <v>44530</v>
      </c>
      <c r="B36" s="58">
        <v>9.2660068166140306</v>
      </c>
      <c r="D36" s="40"/>
      <c r="E36" s="40"/>
      <c r="F36" s="40">
        <f t="shared" si="2"/>
        <v>6.3397897370290117</v>
      </c>
      <c r="G36" s="40"/>
      <c r="H36" s="40"/>
      <c r="I36" s="40"/>
    </row>
    <row r="37" spans="1:9">
      <c r="A37" s="71">
        <v>44561</v>
      </c>
      <c r="B37" s="72">
        <v>8.99</v>
      </c>
      <c r="D37" s="40"/>
      <c r="E37" s="40"/>
      <c r="F37" s="40">
        <f t="shared" si="2"/>
        <v>6.3397897370290117</v>
      </c>
      <c r="G37" s="40"/>
      <c r="H37" s="40"/>
      <c r="I37" s="40"/>
    </row>
    <row r="38" spans="1:9">
      <c r="A38" s="35">
        <v>44592</v>
      </c>
      <c r="B38" s="81">
        <v>5.3465931688457182</v>
      </c>
      <c r="D38" s="40"/>
      <c r="E38" s="40"/>
      <c r="F38" s="40"/>
      <c r="G38" s="40">
        <f t="shared" ref="G38:G49" si="3">AVERAGE($B$38:$B$49)</f>
        <v>10.672773636233366</v>
      </c>
      <c r="H38" s="40"/>
      <c r="I38" s="40"/>
    </row>
    <row r="39" spans="1:9">
      <c r="A39" s="35">
        <v>44620</v>
      </c>
      <c r="B39" s="81">
        <v>11.168822299643061</v>
      </c>
      <c r="D39" s="40"/>
      <c r="E39" s="40"/>
      <c r="F39" s="40"/>
      <c r="G39" s="40">
        <f t="shared" si="3"/>
        <v>10.672773636233366</v>
      </c>
      <c r="H39" s="40"/>
      <c r="I39" s="40"/>
    </row>
    <row r="40" spans="1:9">
      <c r="A40" s="35">
        <v>44651</v>
      </c>
      <c r="B40" s="81">
        <v>7.8700880190718445</v>
      </c>
      <c r="D40" s="40"/>
      <c r="E40" s="40"/>
      <c r="F40" s="40"/>
      <c r="G40" s="40">
        <f t="shared" si="3"/>
        <v>10.672773636233366</v>
      </c>
      <c r="H40" s="40"/>
      <c r="I40" s="40"/>
    </row>
    <row r="41" spans="1:9">
      <c r="A41" s="35">
        <v>44681</v>
      </c>
      <c r="B41" s="81">
        <v>11.444448280204131</v>
      </c>
      <c r="D41" s="40"/>
      <c r="E41" s="40"/>
      <c r="F41" s="40"/>
      <c r="G41" s="40">
        <f t="shared" si="3"/>
        <v>10.672773636233366</v>
      </c>
      <c r="H41" s="40"/>
      <c r="I41" s="40"/>
    </row>
    <row r="42" spans="1:9">
      <c r="A42" s="35">
        <v>44712</v>
      </c>
      <c r="B42" s="81">
        <v>14.838308695446475</v>
      </c>
      <c r="D42" s="40"/>
      <c r="E42" s="40"/>
      <c r="F42" s="40"/>
      <c r="G42" s="40">
        <f t="shared" si="3"/>
        <v>10.672773636233366</v>
      </c>
      <c r="H42" s="40"/>
      <c r="I42" s="40"/>
    </row>
    <row r="43" spans="1:9">
      <c r="A43" s="35">
        <v>44742</v>
      </c>
      <c r="B43" s="81">
        <v>11.303242078110959</v>
      </c>
      <c r="C43" s="9">
        <v>2022</v>
      </c>
      <c r="D43" s="40"/>
      <c r="E43" s="40"/>
      <c r="F43" s="40"/>
      <c r="G43" s="40">
        <f t="shared" si="3"/>
        <v>10.672773636233366</v>
      </c>
      <c r="H43" s="40"/>
      <c r="I43" s="40"/>
    </row>
    <row r="44" spans="1:9">
      <c r="A44" s="35">
        <v>44773</v>
      </c>
      <c r="B44" s="81">
        <v>7.5954025054520704</v>
      </c>
      <c r="D44" s="40"/>
      <c r="E44" s="40"/>
      <c r="F44" s="40"/>
      <c r="G44" s="40">
        <f t="shared" si="3"/>
        <v>10.672773636233366</v>
      </c>
      <c r="H44" s="40"/>
      <c r="I44" s="40"/>
    </row>
    <row r="45" spans="1:9">
      <c r="A45" s="35">
        <v>44804</v>
      </c>
      <c r="B45" s="81">
        <v>11.297753520206536</v>
      </c>
      <c r="D45" s="40"/>
      <c r="E45" s="40"/>
      <c r="F45" s="40"/>
      <c r="G45" s="40">
        <f t="shared" si="3"/>
        <v>10.672773636233366</v>
      </c>
      <c r="H45" s="40"/>
      <c r="I45" s="40"/>
    </row>
    <row r="46" spans="1:9">
      <c r="A46" s="35">
        <v>44834</v>
      </c>
      <c r="B46" s="81">
        <v>12.131414819540973</v>
      </c>
      <c r="D46" s="40"/>
      <c r="E46" s="40"/>
      <c r="F46" s="40"/>
      <c r="G46" s="40">
        <f t="shared" si="3"/>
        <v>10.672773636233366</v>
      </c>
      <c r="H46" s="40"/>
      <c r="I46" s="40"/>
    </row>
    <row r="47" spans="1:9">
      <c r="A47" s="35">
        <v>44865</v>
      </c>
      <c r="B47" s="81">
        <v>12.597974566519088</v>
      </c>
      <c r="D47" s="40"/>
      <c r="E47" s="40"/>
      <c r="F47" s="40"/>
      <c r="G47" s="40">
        <f t="shared" si="3"/>
        <v>10.672773636233366</v>
      </c>
      <c r="H47" s="40"/>
      <c r="I47" s="40"/>
    </row>
    <row r="48" spans="1:9">
      <c r="A48" s="35">
        <v>44895</v>
      </c>
      <c r="B48" s="81">
        <v>13.983033178320625</v>
      </c>
      <c r="D48" s="40"/>
      <c r="E48" s="40"/>
      <c r="F48" s="40"/>
      <c r="G48" s="40">
        <f t="shared" si="3"/>
        <v>10.672773636233366</v>
      </c>
      <c r="H48" s="40"/>
      <c r="I48" s="40"/>
    </row>
    <row r="49" spans="1:9">
      <c r="A49" s="35">
        <v>44925</v>
      </c>
      <c r="B49" s="82">
        <v>8.4962025034389175</v>
      </c>
      <c r="C49" s="34"/>
      <c r="D49" s="106"/>
      <c r="E49" s="106"/>
      <c r="F49" s="106"/>
      <c r="G49" s="40">
        <f t="shared" si="3"/>
        <v>10.672773636233366</v>
      </c>
      <c r="H49" s="40"/>
      <c r="I49" s="40"/>
    </row>
    <row r="50" spans="1:9">
      <c r="A50" s="35">
        <v>44957</v>
      </c>
      <c r="B50" s="58">
        <v>11.665571637512304</v>
      </c>
      <c r="D50" s="40"/>
      <c r="E50" s="40"/>
      <c r="F50" s="40"/>
      <c r="G50" s="40"/>
      <c r="H50" s="40">
        <f t="shared" ref="H50:H61" si="4">AVERAGE($B$50:$B$61)</f>
        <v>10.9979428465449</v>
      </c>
      <c r="I50" s="40"/>
    </row>
    <row r="51" spans="1:9">
      <c r="A51" s="35">
        <v>44985</v>
      </c>
      <c r="B51" s="58">
        <v>15.632148206911165</v>
      </c>
      <c r="D51" s="40"/>
      <c r="E51" s="40"/>
      <c r="F51" s="40"/>
      <c r="G51" s="40"/>
      <c r="H51" s="40">
        <f t="shared" si="4"/>
        <v>10.9979428465449</v>
      </c>
      <c r="I51" s="40"/>
    </row>
    <row r="52" spans="1:9">
      <c r="A52" s="35">
        <v>45016</v>
      </c>
      <c r="B52" s="58">
        <v>13.384452231072661</v>
      </c>
      <c r="D52" s="40"/>
      <c r="E52" s="40"/>
      <c r="F52" s="40"/>
      <c r="G52" s="40"/>
      <c r="H52" s="40">
        <f t="shared" si="4"/>
        <v>10.9979428465449</v>
      </c>
      <c r="I52" s="40"/>
    </row>
    <row r="53" spans="1:9">
      <c r="A53" s="35">
        <v>45044</v>
      </c>
      <c r="B53" s="58">
        <v>12.296902822788415</v>
      </c>
      <c r="D53" s="40"/>
      <c r="E53" s="40"/>
      <c r="F53" s="40"/>
      <c r="G53" s="40"/>
      <c r="H53" s="40">
        <f t="shared" si="4"/>
        <v>10.9979428465449</v>
      </c>
      <c r="I53" s="40"/>
    </row>
    <row r="54" spans="1:9">
      <c r="A54" s="35">
        <v>45077</v>
      </c>
      <c r="B54" s="58">
        <v>8.2869111856283659</v>
      </c>
      <c r="D54" s="40"/>
      <c r="E54" s="40"/>
      <c r="F54" s="40"/>
      <c r="G54" s="40"/>
      <c r="H54" s="40">
        <f t="shared" si="4"/>
        <v>10.9979428465449</v>
      </c>
      <c r="I54" s="40"/>
    </row>
    <row r="55" spans="1:9">
      <c r="A55" s="35">
        <v>45107</v>
      </c>
      <c r="B55" s="58">
        <v>13.489114826535308</v>
      </c>
      <c r="C55" s="9">
        <v>2023</v>
      </c>
      <c r="D55" s="40"/>
      <c r="E55" s="40"/>
      <c r="F55" s="40"/>
      <c r="G55" s="40"/>
      <c r="H55" s="40">
        <f t="shared" si="4"/>
        <v>10.9979428465449</v>
      </c>
      <c r="I55" s="40"/>
    </row>
    <row r="56" spans="1:9">
      <c r="A56" s="35">
        <v>45138</v>
      </c>
      <c r="B56" s="58">
        <v>13.385035038838</v>
      </c>
      <c r="D56" s="40"/>
      <c r="E56" s="40"/>
      <c r="F56" s="40"/>
      <c r="G56" s="40"/>
      <c r="H56" s="40">
        <f t="shared" si="4"/>
        <v>10.9979428465449</v>
      </c>
      <c r="I56" s="40"/>
    </row>
    <row r="57" spans="1:9">
      <c r="A57" s="35">
        <v>45169</v>
      </c>
      <c r="B57" s="58">
        <v>6.361486151314077</v>
      </c>
      <c r="D57" s="40"/>
      <c r="E57" s="40"/>
      <c r="F57" s="40"/>
      <c r="G57" s="40"/>
      <c r="H57" s="40">
        <f t="shared" si="4"/>
        <v>10.9979428465449</v>
      </c>
      <c r="I57" s="40"/>
    </row>
    <row r="58" spans="1:9">
      <c r="A58" s="35">
        <v>45198</v>
      </c>
      <c r="B58" s="58">
        <v>7.9963925972930046</v>
      </c>
      <c r="D58" s="40"/>
      <c r="E58" s="40"/>
      <c r="F58" s="40"/>
      <c r="G58" s="40"/>
      <c r="H58" s="40">
        <f t="shared" si="4"/>
        <v>10.9979428465449</v>
      </c>
      <c r="I58" s="40"/>
    </row>
    <row r="59" spans="1:9">
      <c r="A59" s="35">
        <v>45230</v>
      </c>
      <c r="B59" s="58">
        <v>7.5724048470969931</v>
      </c>
      <c r="D59" s="40"/>
      <c r="E59" s="40"/>
      <c r="F59" s="40"/>
      <c r="G59" s="40"/>
      <c r="H59" s="40">
        <f t="shared" si="4"/>
        <v>10.9979428465449</v>
      </c>
      <c r="I59" s="40"/>
    </row>
    <row r="60" spans="1:9">
      <c r="A60" s="35">
        <v>45260</v>
      </c>
      <c r="B60" s="58">
        <v>14.117290499805291</v>
      </c>
      <c r="D60" s="40"/>
      <c r="E60" s="40"/>
      <c r="F60" s="40"/>
      <c r="G60" s="40"/>
      <c r="H60" s="40">
        <f t="shared" si="4"/>
        <v>10.9979428465449</v>
      </c>
      <c r="I60" s="40"/>
    </row>
    <row r="61" spans="1:9">
      <c r="A61" s="35">
        <v>45289</v>
      </c>
      <c r="B61" s="58">
        <v>7.7876041137431864</v>
      </c>
      <c r="D61" s="40"/>
      <c r="E61" s="40"/>
      <c r="F61" s="40"/>
      <c r="G61" s="40"/>
      <c r="H61" s="40">
        <f t="shared" si="4"/>
        <v>10.9979428465449</v>
      </c>
      <c r="I61" s="40"/>
    </row>
    <row r="62" spans="1:9">
      <c r="A62" s="35">
        <v>45322</v>
      </c>
      <c r="B62" s="82">
        <v>11.196230537</v>
      </c>
      <c r="C62" s="34"/>
      <c r="D62" s="106"/>
      <c r="E62" s="106"/>
      <c r="F62" s="106"/>
      <c r="G62" s="106"/>
      <c r="H62" s="106"/>
      <c r="I62" s="106">
        <f>AVERAGE($B$62:$B$73)</f>
        <v>10.594298188200002</v>
      </c>
    </row>
    <row r="63" spans="1:9">
      <c r="A63" s="35">
        <v>45351</v>
      </c>
      <c r="B63" s="58">
        <v>10.759589288999999</v>
      </c>
      <c r="D63" s="40"/>
      <c r="E63" s="40"/>
      <c r="F63" s="40"/>
      <c r="G63" s="40"/>
      <c r="H63" s="40"/>
      <c r="I63" s="106">
        <f t="shared" ref="I63:I72" si="5">AVERAGE($B$62:$B$73)</f>
        <v>10.594298188200002</v>
      </c>
    </row>
    <row r="64" spans="1:9">
      <c r="A64" s="35">
        <v>45379</v>
      </c>
      <c r="B64" s="58">
        <v>12.255304331</v>
      </c>
      <c r="D64" s="40"/>
      <c r="E64" s="40"/>
      <c r="F64" s="40"/>
      <c r="G64" s="40"/>
      <c r="H64" s="40"/>
      <c r="I64" s="106">
        <f t="shared" si="5"/>
        <v>10.594298188200002</v>
      </c>
    </row>
    <row r="65" spans="1:10">
      <c r="A65" s="35">
        <v>45412</v>
      </c>
      <c r="B65" s="58">
        <v>14.327212393</v>
      </c>
      <c r="D65" s="40"/>
      <c r="E65" s="40"/>
      <c r="F65" s="40"/>
      <c r="G65" s="40"/>
      <c r="H65" s="40"/>
      <c r="I65" s="106">
        <f t="shared" si="5"/>
        <v>10.594298188200002</v>
      </c>
    </row>
    <row r="66" spans="1:10">
      <c r="A66" s="35">
        <v>45443</v>
      </c>
      <c r="B66" s="58">
        <v>7.991775851499999</v>
      </c>
      <c r="D66" s="40"/>
      <c r="E66" s="40"/>
      <c r="F66" s="40"/>
      <c r="G66" s="40"/>
      <c r="H66" s="40"/>
      <c r="I66" s="106">
        <f t="shared" si="5"/>
        <v>10.594298188200002</v>
      </c>
    </row>
    <row r="67" spans="1:10">
      <c r="A67" s="35">
        <v>45471</v>
      </c>
      <c r="B67" s="58">
        <v>8.5178433237999993</v>
      </c>
      <c r="C67" s="9">
        <v>2024</v>
      </c>
      <c r="D67" s="40"/>
      <c r="E67" s="40"/>
      <c r="F67" s="40"/>
      <c r="G67" s="40"/>
      <c r="H67" s="40"/>
      <c r="I67" s="106">
        <f t="shared" si="5"/>
        <v>10.594298188200002</v>
      </c>
    </row>
    <row r="68" spans="1:10">
      <c r="A68" s="35">
        <v>45504</v>
      </c>
      <c r="B68" s="58">
        <v>10.713598567</v>
      </c>
      <c r="D68" s="40"/>
      <c r="E68" s="40"/>
      <c r="F68" s="40"/>
      <c r="G68" s="40"/>
      <c r="H68" s="40"/>
      <c r="I68" s="106">
        <f t="shared" si="5"/>
        <v>10.594298188200002</v>
      </c>
    </row>
    <row r="69" spans="1:10">
      <c r="A69" s="35">
        <v>45534</v>
      </c>
      <c r="B69" s="58">
        <v>11.085735775</v>
      </c>
      <c r="D69" s="40"/>
      <c r="E69" s="40"/>
      <c r="F69" s="40"/>
      <c r="G69" s="40"/>
      <c r="H69" s="40"/>
      <c r="I69" s="106">
        <f t="shared" si="5"/>
        <v>10.594298188200002</v>
      </c>
    </row>
    <row r="70" spans="1:10">
      <c r="A70" s="35">
        <v>45565</v>
      </c>
      <c r="B70" s="58">
        <v>12.086905882</v>
      </c>
      <c r="D70" s="40"/>
      <c r="E70" s="40"/>
      <c r="F70" s="40"/>
      <c r="G70" s="40"/>
      <c r="H70" s="40"/>
      <c r="I70" s="106">
        <f t="shared" si="5"/>
        <v>10.594298188200002</v>
      </c>
    </row>
    <row r="71" spans="1:10">
      <c r="A71" s="35">
        <v>45596</v>
      </c>
      <c r="B71" s="58">
        <v>13.393739751</v>
      </c>
      <c r="D71" s="40"/>
      <c r="E71" s="40"/>
      <c r="F71" s="40"/>
      <c r="G71" s="40"/>
      <c r="H71" s="40"/>
      <c r="I71" s="106">
        <f t="shared" si="5"/>
        <v>10.594298188200002</v>
      </c>
    </row>
    <row r="72" spans="1:10">
      <c r="A72" s="35">
        <v>45625</v>
      </c>
      <c r="B72" s="58">
        <v>6.6036425580999998</v>
      </c>
      <c r="D72" s="40"/>
      <c r="E72" s="40"/>
      <c r="F72" s="40"/>
      <c r="G72" s="40"/>
      <c r="H72" s="40"/>
      <c r="I72" s="106">
        <f t="shared" si="5"/>
        <v>10.594298188200002</v>
      </c>
    </row>
    <row r="73" spans="1:10">
      <c r="A73" s="35">
        <v>45656</v>
      </c>
      <c r="B73" s="58">
        <v>8.1999999999999993</v>
      </c>
      <c r="D73" s="40"/>
      <c r="E73" s="40"/>
      <c r="F73" s="40"/>
      <c r="G73" s="40"/>
      <c r="H73" s="40"/>
      <c r="I73" s="106">
        <f>AVERAGE($B$62:$B$73)</f>
        <v>10.594298188200002</v>
      </c>
      <c r="J73" s="9">
        <v>100</v>
      </c>
    </row>
  </sheetData>
  <pageMargins left="0.7" right="0.7" top="0.75" bottom="0.75" header="0.3" footer="0.3"/>
  <pageSetup paperSize="9" orientation="portrait" verticalDpi="120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/>
  <dimension ref="A1:H26"/>
  <sheetViews>
    <sheetView rightToLeft="1" zoomScaleNormal="100" workbookViewId="0">
      <selection activeCell="D27" sqref="D27"/>
    </sheetView>
  </sheetViews>
  <sheetFormatPr defaultColWidth="9" defaultRowHeight="15"/>
  <cols>
    <col min="1" max="16384" width="9" style="9"/>
  </cols>
  <sheetData>
    <row r="1" spans="1:8">
      <c r="A1" s="179" t="s">
        <v>112</v>
      </c>
    </row>
    <row r="2" spans="1:8">
      <c r="A2" s="179" t="s">
        <v>64</v>
      </c>
    </row>
    <row r="14" spans="1:8">
      <c r="A14" s="10"/>
      <c r="B14" s="10"/>
      <c r="C14" s="10"/>
      <c r="D14" s="10"/>
      <c r="E14" s="10"/>
      <c r="F14" s="10"/>
      <c r="G14" s="10"/>
      <c r="H14" s="10"/>
    </row>
    <row r="15" spans="1:8">
      <c r="A15" s="177" t="s">
        <v>65</v>
      </c>
      <c r="B15" s="10"/>
      <c r="C15" s="10"/>
      <c r="D15" s="10"/>
      <c r="E15" s="10"/>
      <c r="F15" s="10"/>
      <c r="G15" s="10"/>
      <c r="H15" s="10"/>
    </row>
    <row r="16" spans="1:8">
      <c r="A16" s="10"/>
      <c r="B16" s="10"/>
      <c r="C16" s="10"/>
      <c r="D16" s="10"/>
      <c r="E16" s="10"/>
      <c r="F16" s="10"/>
      <c r="G16" s="10"/>
      <c r="H16" s="10"/>
    </row>
    <row r="17" spans="1:8">
      <c r="A17" s="10"/>
      <c r="B17" s="10"/>
      <c r="C17" s="10"/>
      <c r="D17" s="10"/>
      <c r="E17" s="10"/>
      <c r="F17" s="10"/>
      <c r="G17" s="10"/>
      <c r="H17" s="10"/>
    </row>
    <row r="18" spans="1:8">
      <c r="A18" s="10"/>
      <c r="B18" s="10"/>
      <c r="C18" s="10"/>
      <c r="D18" s="10"/>
      <c r="E18" s="10"/>
      <c r="F18" s="10"/>
      <c r="G18" s="10"/>
      <c r="H18" s="10"/>
    </row>
    <row r="19" spans="1:8">
      <c r="A19" s="10"/>
      <c r="B19" s="10"/>
      <c r="C19" s="10"/>
      <c r="D19" s="10"/>
      <c r="E19" s="10"/>
      <c r="F19" s="10"/>
      <c r="G19" s="10"/>
      <c r="H19" s="10"/>
    </row>
    <row r="20" spans="1:8">
      <c r="A20" s="10"/>
      <c r="B20" s="10"/>
      <c r="C20" s="10"/>
      <c r="D20" s="10"/>
      <c r="E20" s="10"/>
      <c r="F20" s="10"/>
      <c r="G20" s="10"/>
      <c r="H20" s="10"/>
    </row>
    <row r="21" spans="1:8">
      <c r="A21" s="10"/>
      <c r="B21" s="10"/>
      <c r="C21" s="10"/>
      <c r="D21" s="10"/>
      <c r="E21" s="10"/>
      <c r="F21" s="10"/>
      <c r="G21" s="10"/>
      <c r="H21" s="59"/>
    </row>
    <row r="22" spans="1:8">
      <c r="A22" s="10"/>
      <c r="B22" s="10"/>
      <c r="C22" s="10"/>
      <c r="D22" s="10"/>
      <c r="E22" s="10"/>
      <c r="F22" s="10"/>
      <c r="G22" s="10"/>
      <c r="H22" s="10"/>
    </row>
    <row r="23" spans="1:8">
      <c r="A23" s="10"/>
      <c r="B23" s="10"/>
      <c r="C23" s="10"/>
      <c r="D23" s="10"/>
      <c r="E23" s="10"/>
      <c r="F23" s="10"/>
      <c r="G23" s="10"/>
      <c r="H23" s="10"/>
    </row>
    <row r="24" spans="1:8">
      <c r="A24" s="10"/>
      <c r="B24" s="10"/>
      <c r="C24" s="10"/>
      <c r="D24" s="10"/>
      <c r="E24" s="10"/>
      <c r="F24" s="10"/>
      <c r="G24" s="10"/>
      <c r="H24" s="10"/>
    </row>
    <row r="25" spans="1:8">
      <c r="A25" s="10"/>
      <c r="B25" s="10"/>
      <c r="C25" s="10"/>
      <c r="D25" s="10"/>
      <c r="E25" s="10"/>
      <c r="F25" s="10"/>
      <c r="G25" s="10"/>
      <c r="H25" s="10"/>
    </row>
    <row r="26" spans="1:8">
      <c r="A26" s="10"/>
      <c r="B26" s="10"/>
      <c r="C26" s="10"/>
      <c r="D26" s="10"/>
      <c r="E26" s="10"/>
      <c r="F26" s="10"/>
      <c r="G26" s="10"/>
      <c r="H26" s="10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4"/>
  <dimension ref="A1:J15"/>
  <sheetViews>
    <sheetView rightToLeft="1" zoomScaleNormal="100" workbookViewId="0">
      <selection activeCell="J1" sqref="A1:J15"/>
    </sheetView>
  </sheetViews>
  <sheetFormatPr defaultColWidth="9" defaultRowHeight="15"/>
  <cols>
    <col min="1" max="2" width="9" style="9"/>
    <col min="3" max="3" width="14.125" style="9" customWidth="1"/>
    <col min="4" max="4" width="10.75" style="9" customWidth="1"/>
    <col min="5" max="5" width="11.25" style="9" customWidth="1"/>
    <col min="6" max="6" width="13.75" style="9" customWidth="1"/>
    <col min="7" max="8" width="17" style="9" customWidth="1"/>
    <col min="9" max="9" width="8.5" style="9" bestFit="1" customWidth="1"/>
    <col min="10" max="16384" width="9" style="9"/>
  </cols>
  <sheetData>
    <row r="1" spans="1:10" ht="30">
      <c r="A1" s="12" t="s">
        <v>17</v>
      </c>
      <c r="B1" s="12" t="s">
        <v>16</v>
      </c>
      <c r="C1" s="13" t="s">
        <v>52</v>
      </c>
      <c r="D1" s="13" t="s">
        <v>1</v>
      </c>
      <c r="E1" s="13" t="s">
        <v>8</v>
      </c>
      <c r="F1" s="13" t="s">
        <v>134</v>
      </c>
      <c r="G1" s="14" t="s">
        <v>106</v>
      </c>
      <c r="H1" s="102" t="s">
        <v>110</v>
      </c>
      <c r="I1" s="102" t="s">
        <v>111</v>
      </c>
      <c r="J1" s="102" t="s">
        <v>107</v>
      </c>
    </row>
    <row r="2" spans="1:10">
      <c r="A2" s="2"/>
      <c r="B2" s="2"/>
      <c r="C2" s="7"/>
      <c r="D2" s="7"/>
      <c r="E2" s="7"/>
      <c r="F2" s="8"/>
      <c r="G2" s="11"/>
      <c r="H2" s="11"/>
      <c r="I2" s="11"/>
      <c r="J2" s="143"/>
    </row>
    <row r="3" spans="1:10"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</row>
    <row r="4" spans="1:10">
      <c r="B4" s="9">
        <v>1</v>
      </c>
      <c r="C4" s="40">
        <v>-2.6840869490201493</v>
      </c>
      <c r="D4" s="40">
        <v>1.4186201666594158</v>
      </c>
      <c r="E4" s="40">
        <v>0</v>
      </c>
      <c r="F4" s="40">
        <v>0.35268743968634197</v>
      </c>
      <c r="G4" s="40">
        <v>0.34695901587104849</v>
      </c>
      <c r="H4" s="40">
        <v>3.1522507500614925</v>
      </c>
      <c r="I4" s="40">
        <v>-1.733630583402082</v>
      </c>
      <c r="J4" s="40">
        <v>0.24182491476626206</v>
      </c>
    </row>
    <row r="5" spans="1:10">
      <c r="B5" s="9">
        <v>2</v>
      </c>
      <c r="C5" s="40">
        <v>-3.1586141187471632</v>
      </c>
      <c r="D5" s="40">
        <v>-1.8931090270508406</v>
      </c>
      <c r="E5" s="40">
        <v>0</v>
      </c>
      <c r="F5" s="40">
        <v>2.5606119857294765</v>
      </c>
      <c r="G5" s="40">
        <v>1.0343433491107863</v>
      </c>
      <c r="H5" s="40">
        <v>1.0559122822482907</v>
      </c>
      <c r="I5" s="40">
        <v>-2.949021309299134</v>
      </c>
      <c r="J5" s="40">
        <v>0.73838643008635918</v>
      </c>
    </row>
    <row r="6" spans="1:10">
      <c r="B6" s="9">
        <v>3</v>
      </c>
      <c r="C6" s="40">
        <v>-5.1953175398172711</v>
      </c>
      <c r="D6" s="40">
        <v>0.42825803659219019</v>
      </c>
      <c r="E6" s="40">
        <v>0</v>
      </c>
      <c r="F6" s="40">
        <v>1.8867035069795683</v>
      </c>
      <c r="G6" s="40">
        <v>1.4956795304768438</v>
      </c>
      <c r="H6" s="40">
        <v>4.0609527007628863</v>
      </c>
      <c r="I6" s="40">
        <v>-3.6326946641706996</v>
      </c>
      <c r="J6" s="40">
        <v>0.68588959668102722</v>
      </c>
    </row>
    <row r="7" spans="1:10">
      <c r="B7" s="9">
        <v>4</v>
      </c>
      <c r="C7" s="40">
        <v>-6.6131196980307942</v>
      </c>
      <c r="D7" s="40">
        <v>4.120561085807573</v>
      </c>
      <c r="E7" s="40">
        <v>0</v>
      </c>
      <c r="F7" s="40">
        <v>-1.2035791544455527</v>
      </c>
      <c r="G7" s="40">
        <v>1.810266059034074</v>
      </c>
      <c r="H7" s="40">
        <v>8.7839932581573947</v>
      </c>
      <c r="I7" s="40">
        <v>-4.6634321723498218</v>
      </c>
      <c r="J7" s="40">
        <v>1.2783313442841839</v>
      </c>
    </row>
    <row r="8" spans="1:10">
      <c r="B8" s="9">
        <v>5</v>
      </c>
      <c r="C8" s="40">
        <v>-5.8013106714906684</v>
      </c>
      <c r="D8" s="40">
        <v>-0.41367649015127483</v>
      </c>
      <c r="E8" s="40">
        <v>0</v>
      </c>
      <c r="F8" s="40">
        <v>-0.23199792277594611</v>
      </c>
      <c r="G8" s="40">
        <v>2.4708851857666012</v>
      </c>
      <c r="H8" s="40">
        <v>4.7509714610766771</v>
      </c>
      <c r="I8" s="40">
        <v>-5.1646479512279555</v>
      </c>
      <c r="J8" s="40">
        <v>2.8224072399905706</v>
      </c>
    </row>
    <row r="9" spans="1:10">
      <c r="B9" s="9">
        <v>6</v>
      </c>
      <c r="C9" s="40">
        <v>-6.4854541326735733</v>
      </c>
      <c r="D9" s="40">
        <v>0.68572897015385337</v>
      </c>
      <c r="E9" s="40">
        <v>7.4689765483526571E-9</v>
      </c>
      <c r="F9" s="40">
        <v>-0.73451936629271763</v>
      </c>
      <c r="G9" s="40">
        <v>3.0966215817371445</v>
      </c>
      <c r="H9" s="40">
        <v>6.4243851516903003</v>
      </c>
      <c r="I9" s="40">
        <v>-5.7386561815364487</v>
      </c>
      <c r="J9" s="40">
        <v>3.0652294337150976</v>
      </c>
    </row>
    <row r="10" spans="1:10">
      <c r="B10" s="9">
        <v>7</v>
      </c>
      <c r="C10" s="40">
        <v>-7.1279206616224933</v>
      </c>
      <c r="D10" s="40">
        <v>-2.2546823143977335</v>
      </c>
      <c r="E10" s="40">
        <v>7.4689765483526571E-9</v>
      </c>
      <c r="F10" s="40">
        <v>0.39508593136518932</v>
      </c>
      <c r="G10" s="40">
        <v>3.9576576163246582</v>
      </c>
      <c r="H10" s="40">
        <v>3.7202904216145432</v>
      </c>
      <c r="I10" s="40">
        <v>-5.9749727360122762</v>
      </c>
      <c r="J10" s="40">
        <v>4.0879927359193085</v>
      </c>
    </row>
    <row r="11" spans="1:10">
      <c r="B11" s="9">
        <v>8</v>
      </c>
      <c r="C11" s="40">
        <v>-5.0340069626715067</v>
      </c>
      <c r="D11" s="40">
        <v>-4.8885624566603596</v>
      </c>
      <c r="E11" s="40">
        <v>7.4689765483526571E-9</v>
      </c>
      <c r="F11" s="40">
        <v>-0.14479861163969332</v>
      </c>
      <c r="G11" s="40">
        <v>4.6984726637055463</v>
      </c>
      <c r="H11" s="40">
        <v>2.7876054986683769</v>
      </c>
      <c r="I11" s="40">
        <v>-7.6761679553287365</v>
      </c>
      <c r="J11" s="40">
        <v>4.2687979150537227</v>
      </c>
    </row>
    <row r="12" spans="1:10">
      <c r="B12" s="9">
        <v>9</v>
      </c>
      <c r="C12" s="40">
        <v>-4.1520365463134414</v>
      </c>
      <c r="D12" s="40">
        <v>-5.4515054983289346</v>
      </c>
      <c r="E12" s="40">
        <v>7.4689765483526571E-9</v>
      </c>
      <c r="F12" s="40">
        <v>-0.67769741587726884</v>
      </c>
      <c r="G12" s="40">
        <v>5.2636509016492052</v>
      </c>
      <c r="H12" s="40">
        <v>3.2122833193428399</v>
      </c>
      <c r="I12" s="40">
        <v>-8.6637888176717794</v>
      </c>
      <c r="J12" s="40">
        <v>4.44770615283739</v>
      </c>
    </row>
    <row r="13" spans="1:10">
      <c r="B13" s="9">
        <v>10</v>
      </c>
      <c r="C13" s="40">
        <v>-5.6639346321909247</v>
      </c>
      <c r="D13" s="40">
        <v>-6.7511333974235512</v>
      </c>
      <c r="E13" s="40">
        <v>7.4689765483526571E-9</v>
      </c>
      <c r="F13" s="40">
        <v>4.1979391641978836E-2</v>
      </c>
      <c r="G13" s="40">
        <v>6.0102603742812857</v>
      </c>
      <c r="H13" s="40">
        <v>2.3900381887412081</v>
      </c>
      <c r="I13" s="40">
        <v>-9.1411715861647593</v>
      </c>
      <c r="J13" s="40">
        <v>5.239786202352394</v>
      </c>
    </row>
    <row r="14" spans="1:10">
      <c r="B14" s="9">
        <v>11</v>
      </c>
      <c r="C14" s="40">
        <v>-7.6987006503909186</v>
      </c>
      <c r="D14" s="40">
        <v>-8.6116716337658517</v>
      </c>
      <c r="E14" s="40">
        <v>7.4689765483526571E-9</v>
      </c>
      <c r="F14" s="40">
        <v>3.0436069014001248</v>
      </c>
      <c r="G14" s="40">
        <v>6.5771957436196349</v>
      </c>
      <c r="H14" s="40">
        <v>0.75563355276561506</v>
      </c>
      <c r="I14" s="40">
        <v>-9.3673051865314676</v>
      </c>
      <c r="J14" s="40">
        <v>5.1470857552795275</v>
      </c>
    </row>
    <row r="15" spans="1:10">
      <c r="B15" s="9">
        <v>12</v>
      </c>
      <c r="C15" s="40">
        <v>-9.0662851649463985</v>
      </c>
      <c r="D15" s="40">
        <v>-9.7850482090765851</v>
      </c>
      <c r="E15" s="40">
        <v>7.4689765483526571E-9</v>
      </c>
      <c r="F15" s="40">
        <v>3.9953961673837739</v>
      </c>
      <c r="G15" s="40">
        <v>7.0939863239753844</v>
      </c>
      <c r="H15" s="40">
        <v>0.76652632384235098</v>
      </c>
      <c r="I15" s="40">
        <v>-10.551574532918941</v>
      </c>
      <c r="J15" s="40">
        <v>5.6299427688285162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5"/>
  <dimension ref="A1:I18"/>
  <sheetViews>
    <sheetView rightToLeft="1" zoomScaleNormal="100" workbookViewId="0">
      <selection activeCell="A18" sqref="A18"/>
    </sheetView>
  </sheetViews>
  <sheetFormatPr defaultColWidth="9" defaultRowHeight="15"/>
  <cols>
    <col min="1" max="16384" width="9" style="9"/>
  </cols>
  <sheetData>
    <row r="1" spans="1:9">
      <c r="A1" s="179" t="s">
        <v>101</v>
      </c>
    </row>
    <row r="2" spans="1:9">
      <c r="A2" s="179" t="s">
        <v>141</v>
      </c>
      <c r="I2" s="39"/>
    </row>
    <row r="14" spans="1:9">
      <c r="A14" s="10"/>
      <c r="B14" s="10"/>
      <c r="C14" s="10"/>
      <c r="D14" s="10"/>
      <c r="E14" s="10"/>
      <c r="F14" s="10"/>
      <c r="G14" s="10"/>
      <c r="H14" s="10"/>
    </row>
    <row r="15" spans="1:9">
      <c r="B15" s="10"/>
      <c r="C15" s="10"/>
      <c r="D15" s="10"/>
      <c r="E15" s="10"/>
      <c r="F15" s="10"/>
      <c r="G15" s="10"/>
      <c r="H15" s="10"/>
    </row>
    <row r="18" spans="1:1">
      <c r="A18" s="177" t="s">
        <v>169</v>
      </c>
    </row>
  </sheetData>
  <pageMargins left="0.7" right="0.7" top="0.75" bottom="0.75" header="0.3" footer="0.3"/>
  <pageSetup paperSize="9" orientation="portrait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/>
  <dimension ref="A1:I9"/>
  <sheetViews>
    <sheetView rightToLeft="1" zoomScaleNormal="100" workbookViewId="0">
      <selection activeCell="A19" sqref="A19"/>
    </sheetView>
  </sheetViews>
  <sheetFormatPr defaultColWidth="9" defaultRowHeight="15"/>
  <cols>
    <col min="1" max="1" width="17.375" style="9" bestFit="1" customWidth="1"/>
    <col min="2" max="2" width="8.375" style="9" customWidth="1"/>
    <col min="3" max="3" width="16.25" style="9" bestFit="1" customWidth="1"/>
    <col min="4" max="5" width="8.375" style="9" customWidth="1"/>
    <col min="6" max="16384" width="9" style="9"/>
  </cols>
  <sheetData>
    <row r="1" spans="1:9">
      <c r="A1" s="52" t="s">
        <v>76</v>
      </c>
      <c r="B1" s="70" t="s">
        <v>75</v>
      </c>
      <c r="C1" s="92" t="s">
        <v>91</v>
      </c>
      <c r="D1" s="70" t="s">
        <v>73</v>
      </c>
      <c r="E1" s="70" t="s">
        <v>74</v>
      </c>
      <c r="F1" s="83" t="s">
        <v>102</v>
      </c>
      <c r="G1" s="70" t="s">
        <v>77</v>
      </c>
      <c r="H1" s="70" t="s">
        <v>78</v>
      </c>
      <c r="I1" s="79" t="s">
        <v>128</v>
      </c>
    </row>
    <row r="2" spans="1:9">
      <c r="A2" s="1" t="s">
        <v>29</v>
      </c>
      <c r="B2" s="132">
        <v>22</v>
      </c>
      <c r="C2" s="132">
        <v>22</v>
      </c>
      <c r="D2" s="132">
        <v>28</v>
      </c>
      <c r="E2" s="132">
        <v>10</v>
      </c>
      <c r="F2" s="133">
        <v>10</v>
      </c>
      <c r="G2" s="132">
        <v>33</v>
      </c>
      <c r="H2" s="134">
        <v>9</v>
      </c>
      <c r="I2" s="133">
        <v>-9</v>
      </c>
    </row>
    <row r="3" spans="1:9">
      <c r="A3" s="1" t="s">
        <v>132</v>
      </c>
      <c r="B3" s="132">
        <v>4.0000000000000001E-3</v>
      </c>
      <c r="C3" s="132">
        <v>4.0000000000000001E-3</v>
      </c>
      <c r="D3" s="132">
        <v>49.996000000000002</v>
      </c>
      <c r="E3" s="132">
        <v>3.7</v>
      </c>
      <c r="F3" s="133">
        <v>3.7</v>
      </c>
      <c r="G3" s="132">
        <v>46.3</v>
      </c>
      <c r="H3" s="134">
        <v>5.6</v>
      </c>
      <c r="I3" s="133">
        <v>5.6</v>
      </c>
    </row>
    <row r="4" spans="1:9">
      <c r="A4" s="1" t="s">
        <v>8</v>
      </c>
      <c r="B4" s="132">
        <v>0</v>
      </c>
      <c r="C4" s="132">
        <v>0</v>
      </c>
      <c r="D4" s="132">
        <v>41</v>
      </c>
      <c r="E4" s="132">
        <v>9</v>
      </c>
      <c r="F4" s="133">
        <v>-9</v>
      </c>
      <c r="G4" s="132">
        <v>50</v>
      </c>
      <c r="H4" s="134">
        <v>0</v>
      </c>
      <c r="I4" s="133">
        <v>0</v>
      </c>
    </row>
    <row r="5" spans="1:9">
      <c r="A5" s="131" t="s">
        <v>135</v>
      </c>
      <c r="B5" s="133">
        <v>-13</v>
      </c>
      <c r="C5" s="133">
        <v>-13</v>
      </c>
      <c r="D5" s="133">
        <v>50</v>
      </c>
      <c r="E5" s="133">
        <v>1</v>
      </c>
      <c r="F5" s="133">
        <v>1</v>
      </c>
      <c r="G5" s="133">
        <v>49</v>
      </c>
      <c r="H5" s="133">
        <v>4</v>
      </c>
      <c r="I5" s="135">
        <v>4</v>
      </c>
    </row>
    <row r="6" spans="1:9">
      <c r="A6" s="142" t="s">
        <v>106</v>
      </c>
      <c r="B6" s="84">
        <v>3.8</v>
      </c>
      <c r="C6" s="84">
        <v>3.8</v>
      </c>
      <c r="D6" s="84">
        <v>46.2</v>
      </c>
      <c r="E6" s="84">
        <v>6.8</v>
      </c>
      <c r="F6" s="85">
        <v>6.8</v>
      </c>
      <c r="G6" s="84">
        <v>43.2</v>
      </c>
      <c r="H6" s="85">
        <v>6.7</v>
      </c>
      <c r="I6" s="133">
        <v>6.7</v>
      </c>
    </row>
    <row r="7" spans="1:9">
      <c r="A7" s="142" t="s">
        <v>110</v>
      </c>
      <c r="B7" s="84">
        <v>3</v>
      </c>
      <c r="C7" s="84">
        <v>3</v>
      </c>
      <c r="D7" s="84">
        <v>38.5</v>
      </c>
      <c r="E7" s="84">
        <v>8.5</v>
      </c>
      <c r="F7" s="85">
        <v>-8.5</v>
      </c>
      <c r="G7" s="84">
        <v>49.6</v>
      </c>
      <c r="H7" s="137">
        <v>0.8</v>
      </c>
      <c r="I7" s="138">
        <v>0.8</v>
      </c>
    </row>
    <row r="8" spans="1:9">
      <c r="A8" s="142" t="s">
        <v>111</v>
      </c>
      <c r="B8" s="84">
        <v>-17.600000000000001</v>
      </c>
      <c r="C8" s="84">
        <v>-17.600000000000001</v>
      </c>
      <c r="D8" s="84">
        <v>39</v>
      </c>
      <c r="E8" s="84">
        <v>11</v>
      </c>
      <c r="F8" s="85">
        <v>-11</v>
      </c>
      <c r="G8" s="84">
        <v>40</v>
      </c>
      <c r="H8" s="137">
        <v>10.6</v>
      </c>
      <c r="I8" s="138">
        <v>-10.6</v>
      </c>
    </row>
    <row r="9" spans="1:9">
      <c r="A9" s="128"/>
      <c r="B9" s="132"/>
      <c r="C9" s="132"/>
      <c r="D9" s="132"/>
      <c r="E9" s="132"/>
      <c r="F9" s="133"/>
      <c r="G9" s="132"/>
      <c r="H9" s="133"/>
      <c r="I9" s="8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/>
  <dimension ref="A1:O33"/>
  <sheetViews>
    <sheetView rightToLeft="1" zoomScaleNormal="100" workbookViewId="0">
      <selection activeCell="A16" sqref="A16"/>
    </sheetView>
  </sheetViews>
  <sheetFormatPr defaultColWidth="9" defaultRowHeight="15"/>
  <cols>
    <col min="1" max="16384" width="9" style="9"/>
  </cols>
  <sheetData>
    <row r="1" spans="1:11">
      <c r="A1" s="179" t="s">
        <v>100</v>
      </c>
    </row>
    <row r="2" spans="1:11">
      <c r="A2" s="179" t="s">
        <v>141</v>
      </c>
      <c r="I2" s="39"/>
    </row>
    <row r="14" spans="1:11">
      <c r="A14" s="10"/>
      <c r="B14" s="10"/>
      <c r="C14" s="10"/>
      <c r="D14" s="10"/>
      <c r="E14" s="10"/>
      <c r="F14" s="10"/>
      <c r="G14" s="10"/>
      <c r="H14" s="10"/>
    </row>
    <row r="15" spans="1:11">
      <c r="A15" s="10"/>
      <c r="B15" s="10"/>
      <c r="C15" s="10"/>
      <c r="D15" s="10"/>
      <c r="E15" s="10"/>
      <c r="F15" s="10"/>
      <c r="G15" s="10"/>
      <c r="H15" s="10"/>
    </row>
    <row r="16" spans="1:11">
      <c r="A16" s="177" t="s">
        <v>169</v>
      </c>
      <c r="B16" s="10"/>
      <c r="C16" s="10"/>
      <c r="D16" s="10"/>
      <c r="E16" s="10"/>
      <c r="F16" s="10"/>
      <c r="G16" s="10"/>
      <c r="H16" s="10"/>
      <c r="K16" s="43"/>
    </row>
    <row r="33" spans="15:15">
      <c r="O33" s="9" t="s">
        <v>105</v>
      </c>
    </row>
  </sheetData>
  <pageMargins left="0.7" right="0.7" top="0.75" bottom="0.75" header="0.3" footer="0.3"/>
  <pageSetup paperSize="9" orientation="portrait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rightToLeft="1" topLeftCell="C1" zoomScaleNormal="100" workbookViewId="0">
      <pane ySplit="1" topLeftCell="A3" activePane="bottomLeft" state="frozen"/>
      <selection activeCell="P31" sqref="P31"/>
      <selection pane="bottomLeft" activeCell="D37" sqref="D37"/>
    </sheetView>
  </sheetViews>
  <sheetFormatPr defaultRowHeight="15"/>
  <cols>
    <col min="1" max="3" width="9" style="9"/>
    <col min="4" max="4" width="24" customWidth="1"/>
    <col min="5" max="5" width="25.625" customWidth="1"/>
    <col min="6" max="6" width="26.375" customWidth="1"/>
    <col min="7" max="7" width="36" customWidth="1"/>
  </cols>
  <sheetData>
    <row r="1" spans="1:12">
      <c r="A1" s="116" t="s">
        <v>17</v>
      </c>
      <c r="B1" s="116" t="s">
        <v>16</v>
      </c>
      <c r="C1" s="116" t="s">
        <v>68</v>
      </c>
      <c r="D1" s="116" t="s">
        <v>95</v>
      </c>
      <c r="E1" s="116" t="s">
        <v>93</v>
      </c>
      <c r="F1" s="116" t="s">
        <v>94</v>
      </c>
      <c r="G1" s="116" t="s">
        <v>96</v>
      </c>
      <c r="H1" s="151" t="s">
        <v>63</v>
      </c>
    </row>
    <row r="2" spans="1:12">
      <c r="A2" s="97">
        <v>2022</v>
      </c>
      <c r="B2" s="97">
        <v>1</v>
      </c>
      <c r="C2" s="107">
        <v>44562</v>
      </c>
      <c r="D2" s="97">
        <v>119.45610000000003</v>
      </c>
      <c r="E2" s="97">
        <v>211.31060000000002</v>
      </c>
      <c r="F2" s="97">
        <v>-91.854500000000002</v>
      </c>
      <c r="G2" s="97">
        <v>0.16876556798757661</v>
      </c>
      <c r="H2" s="150">
        <f>טבלה15[[#This Row],[שיעור החשיפה למט"ח מסך הנכסים (ציר ימין)]]*100</f>
        <v>16.876556798757662</v>
      </c>
    </row>
    <row r="3" spans="1:12">
      <c r="A3" s="97"/>
      <c r="B3" s="97">
        <v>2</v>
      </c>
      <c r="C3" s="107">
        <v>44593</v>
      </c>
      <c r="D3" s="97">
        <v>118.0521</v>
      </c>
      <c r="E3" s="97">
        <v>205.27189999999999</v>
      </c>
      <c r="F3" s="97">
        <v>-87.219800000000006</v>
      </c>
      <c r="G3" s="97">
        <v>0.17046451874123322</v>
      </c>
      <c r="H3" s="150">
        <f>טבלה15[[#This Row],[שיעור החשיפה למט"ח מסך הנכסים (ציר ימין)]]*100</f>
        <v>17.046451874123321</v>
      </c>
    </row>
    <row r="4" spans="1:12">
      <c r="A4" s="97"/>
      <c r="B4" s="97">
        <v>3</v>
      </c>
      <c r="C4" s="107">
        <v>44621</v>
      </c>
      <c r="D4" s="97">
        <v>124.96549999999996</v>
      </c>
      <c r="E4" s="97">
        <v>211.89279999999997</v>
      </c>
      <c r="F4" s="97">
        <v>-86.927300000000002</v>
      </c>
      <c r="G4" s="97">
        <v>0.17538340625449536</v>
      </c>
      <c r="H4" s="150">
        <f>טבלה15[[#This Row],[שיעור החשיפה למט"ח מסך הנכסים (ציר ימין)]]*100</f>
        <v>17.538340625449536</v>
      </c>
    </row>
    <row r="5" spans="1:12">
      <c r="A5" s="97"/>
      <c r="B5" s="97">
        <v>4</v>
      </c>
      <c r="C5" s="107">
        <v>44652</v>
      </c>
      <c r="D5" s="97">
        <v>110.7714</v>
      </c>
      <c r="E5" s="97">
        <v>195.87569999999999</v>
      </c>
      <c r="F5" s="97">
        <v>-85.104299999999995</v>
      </c>
      <c r="G5" s="97">
        <v>0.16397826342152597</v>
      </c>
      <c r="H5" s="150">
        <f>טבלה15[[#This Row],[שיעור החשיפה למט"ח מסך הנכסים (ציר ימין)]]*100</f>
        <v>16.397826342152598</v>
      </c>
    </row>
    <row r="6" spans="1:12">
      <c r="A6" s="97"/>
      <c r="B6" s="97">
        <v>5</v>
      </c>
      <c r="C6" s="107">
        <v>44682</v>
      </c>
      <c r="D6" s="97">
        <v>110.12629999999999</v>
      </c>
      <c r="E6" s="97">
        <v>197.65869999999998</v>
      </c>
      <c r="F6" s="97">
        <v>-87.532399999999996</v>
      </c>
      <c r="G6" s="97">
        <v>0.1672830305843695</v>
      </c>
      <c r="H6" s="150">
        <f>טבלה15[[#This Row],[שיעור החשיפה למט"ח מסך הנכסים (ציר ימין)]]*100</f>
        <v>16.72830305843695</v>
      </c>
    </row>
    <row r="7" spans="1:12">
      <c r="A7" s="97"/>
      <c r="B7" s="97">
        <v>6</v>
      </c>
      <c r="C7" s="107">
        <v>44713</v>
      </c>
      <c r="D7" s="97">
        <v>94.000699999999995</v>
      </c>
      <c r="E7" s="97">
        <v>180.3854</v>
      </c>
      <c r="F7" s="97">
        <v>-86.384699999999995</v>
      </c>
      <c r="G7" s="97">
        <v>0.15186436351534302</v>
      </c>
      <c r="H7" s="150">
        <f>טבלה15[[#This Row],[שיעור החשיפה למט"ח מסך הנכסים (ציר ימין)]]*100</f>
        <v>15.186436351534303</v>
      </c>
    </row>
    <row r="8" spans="1:12">
      <c r="A8" s="97"/>
      <c r="B8" s="97">
        <v>7</v>
      </c>
      <c r="C8" s="107">
        <v>44743</v>
      </c>
      <c r="D8" s="97">
        <v>108.56439999999996</v>
      </c>
      <c r="E8" s="97">
        <v>193.53279999999995</v>
      </c>
      <c r="F8" s="97">
        <v>-84.968399999999988</v>
      </c>
      <c r="G8" s="97">
        <v>0.16500763904552357</v>
      </c>
      <c r="H8" s="150">
        <f>טבלה15[[#This Row],[שיעור החשיפה למט"ח מסך הנכסים (ציר ימין)]]*100</f>
        <v>16.500763904552358</v>
      </c>
    </row>
    <row r="9" spans="1:12">
      <c r="A9" s="97"/>
      <c r="B9" s="97">
        <v>8</v>
      </c>
      <c r="C9" s="107">
        <v>44774</v>
      </c>
      <c r="D9" s="97">
        <v>104.39659999999995</v>
      </c>
      <c r="E9" s="97">
        <v>186.99819999999994</v>
      </c>
      <c r="F9" s="97">
        <v>-82.601600000000005</v>
      </c>
      <c r="G9" s="97">
        <v>0.15790005448031791</v>
      </c>
      <c r="H9" s="150">
        <f>טבלה15[[#This Row],[שיעור החשיפה למט"ח מסך הנכסים (ציר ימין)]]*100</f>
        <v>15.79000544803179</v>
      </c>
      <c r="K9" s="155"/>
      <c r="L9" s="155"/>
    </row>
    <row r="10" spans="1:12">
      <c r="A10" s="97"/>
      <c r="B10" s="97">
        <v>9</v>
      </c>
      <c r="C10" s="107">
        <v>44805</v>
      </c>
      <c r="D10" s="97">
        <v>87.615799999999979</v>
      </c>
      <c r="E10" s="97">
        <v>172.91149999999996</v>
      </c>
      <c r="F10" s="97">
        <v>-85.295699999999997</v>
      </c>
      <c r="G10" s="97">
        <v>0.14494998307567436</v>
      </c>
      <c r="H10" s="150">
        <f>טבלה15[[#This Row],[שיעור החשיפה למט"ח מסך הנכסים (ציר ימין)]]*100</f>
        <v>14.494998307567435</v>
      </c>
    </row>
    <row r="11" spans="1:12">
      <c r="A11" s="97"/>
      <c r="B11" s="97">
        <v>10</v>
      </c>
      <c r="C11" s="107">
        <v>44835</v>
      </c>
      <c r="D11" s="97">
        <v>96.092100000000045</v>
      </c>
      <c r="E11" s="97">
        <v>181.98520000000005</v>
      </c>
      <c r="F11" s="97">
        <v>-85.89309999999999</v>
      </c>
      <c r="G11" s="97">
        <v>0.15525251449775404</v>
      </c>
      <c r="H11" s="150">
        <f>טבלה15[[#This Row],[שיעור החשיפה למט"ח מסך הנכסים (ציר ימין)]]*100</f>
        <v>15.525251449775404</v>
      </c>
    </row>
    <row r="12" spans="1:12">
      <c r="A12" s="97"/>
      <c r="B12" s="97">
        <v>11</v>
      </c>
      <c r="C12" s="107">
        <v>44866</v>
      </c>
      <c r="D12" s="97">
        <v>108.79529999999998</v>
      </c>
      <c r="E12" s="97">
        <v>190.46729999999999</v>
      </c>
      <c r="F12" s="97">
        <v>-81.671999999999997</v>
      </c>
      <c r="G12" s="97">
        <v>0.16941782685777862</v>
      </c>
      <c r="H12" s="150">
        <f>טבלה15[[#This Row],[שיעור החשיפה למט"ח מסך הנכסים (ציר ימין)]]*100</f>
        <v>16.941782685777863</v>
      </c>
    </row>
    <row r="13" spans="1:12">
      <c r="A13" s="97"/>
      <c r="B13" s="97">
        <v>12</v>
      </c>
      <c r="C13" s="107">
        <v>44896</v>
      </c>
      <c r="D13" s="97">
        <v>102.04769999999995</v>
      </c>
      <c r="E13" s="97">
        <v>183.75119999999995</v>
      </c>
      <c r="F13" s="97">
        <v>-81.703500000000005</v>
      </c>
      <c r="G13" s="97">
        <v>0.16465374738915867</v>
      </c>
      <c r="H13" s="150">
        <f>טבלה15[[#This Row],[שיעור החשיפה למט"ח מסך הנכסים (ציר ימין)]]*100</f>
        <v>16.465374738915866</v>
      </c>
    </row>
    <row r="14" spans="1:12">
      <c r="A14" s="97">
        <v>2023</v>
      </c>
      <c r="B14" s="97">
        <v>1</v>
      </c>
      <c r="C14" s="107">
        <v>44927</v>
      </c>
      <c r="D14" s="97">
        <v>115.79519999999998</v>
      </c>
      <c r="E14" s="97">
        <v>196.79109999999997</v>
      </c>
      <c r="F14" s="97">
        <v>-80.995899999999992</v>
      </c>
      <c r="G14" s="97">
        <v>0.18025873337616341</v>
      </c>
      <c r="H14" s="150">
        <f>טבלה15[[#This Row],[שיעור החשיפה למט"ח מסך הנכסים (ציר ימין)]]*100</f>
        <v>18.025873337616343</v>
      </c>
    </row>
    <row r="15" spans="1:12">
      <c r="A15" s="97"/>
      <c r="B15" s="97">
        <v>2</v>
      </c>
      <c r="C15" s="107">
        <v>44958</v>
      </c>
      <c r="D15" s="97">
        <v>107.11890000000001</v>
      </c>
      <c r="E15" s="97">
        <v>188.98620000000003</v>
      </c>
      <c r="F15" s="97">
        <v>-81.8673</v>
      </c>
      <c r="G15" s="97">
        <v>0.17824648387228822</v>
      </c>
      <c r="H15" s="150">
        <f>טבלה15[[#This Row],[שיעור החשיפה למט"ח מסך הנכסים (ציר ימין)]]*100</f>
        <v>17.824648387228823</v>
      </c>
    </row>
    <row r="16" spans="1:12">
      <c r="A16" s="97"/>
      <c r="B16" s="97">
        <v>3</v>
      </c>
      <c r="C16" s="107">
        <v>44986</v>
      </c>
      <c r="D16" s="97">
        <v>115.40799999999996</v>
      </c>
      <c r="E16" s="97">
        <v>196.13519999999994</v>
      </c>
      <c r="F16" s="97">
        <v>-80.727199999999996</v>
      </c>
      <c r="G16" s="97">
        <v>0.18805837161864661</v>
      </c>
      <c r="H16" s="150">
        <f>טבלה15[[#This Row],[שיעור החשיפה למט"ח מסך הנכסים (ציר ימין)]]*100</f>
        <v>18.805837161864662</v>
      </c>
    </row>
    <row r="17" spans="1:8">
      <c r="A17" s="97"/>
      <c r="B17" s="97">
        <v>4</v>
      </c>
      <c r="C17" s="107">
        <v>45017</v>
      </c>
      <c r="D17" s="97">
        <v>116.67050000000002</v>
      </c>
      <c r="E17" s="97">
        <v>196.95980000000003</v>
      </c>
      <c r="F17" s="97">
        <v>-80.289299999999997</v>
      </c>
      <c r="G17" s="97">
        <v>0.18957385630600507</v>
      </c>
      <c r="H17" s="150">
        <f>טבלה15[[#This Row],[שיעור החשיפה למט"ח מסך הנכסים (ציר ימין)]]*100</f>
        <v>18.957385630600506</v>
      </c>
    </row>
    <row r="18" spans="1:8">
      <c r="A18" s="97"/>
      <c r="B18" s="97">
        <v>5</v>
      </c>
      <c r="C18" s="107">
        <v>45047</v>
      </c>
      <c r="D18" s="97">
        <v>116.8926</v>
      </c>
      <c r="E18" s="97">
        <v>196.87620000000001</v>
      </c>
      <c r="F18" s="97">
        <v>-79.98360000000001</v>
      </c>
      <c r="G18" s="97">
        <v>0.19171232081389578</v>
      </c>
      <c r="H18" s="150">
        <f>טבלה15[[#This Row],[שיעור החשיפה למט"ח מסך הנכסים (ציר ימין)]]*100</f>
        <v>19.171232081389576</v>
      </c>
    </row>
    <row r="19" spans="1:8">
      <c r="A19" s="97"/>
      <c r="B19" s="97">
        <v>6</v>
      </c>
      <c r="C19" s="107">
        <v>45078</v>
      </c>
      <c r="D19" s="97">
        <v>124.2954</v>
      </c>
      <c r="E19" s="97">
        <v>206.3578</v>
      </c>
      <c r="F19" s="97">
        <v>-82.062399999999997</v>
      </c>
      <c r="G19" s="97">
        <v>0.19926492089386849</v>
      </c>
      <c r="H19" s="150">
        <f>טבלה15[[#This Row],[שיעור החשיפה למט"ח מסך הנכסים (ציר ימין)]]*100</f>
        <v>19.926492089386848</v>
      </c>
    </row>
    <row r="20" spans="1:8">
      <c r="A20" s="97"/>
      <c r="B20" s="97">
        <v>7</v>
      </c>
      <c r="C20" s="107">
        <v>45108</v>
      </c>
      <c r="D20" s="97">
        <v>130.24810000000002</v>
      </c>
      <c r="E20" s="97">
        <v>210.64990000000003</v>
      </c>
      <c r="F20" s="97">
        <v>-80.401799999999994</v>
      </c>
      <c r="G20" s="97">
        <v>0.20428526952325166</v>
      </c>
      <c r="H20" s="150">
        <f>טבלה15[[#This Row],[שיעור החשיפה למט"ח מסך הנכסים (ציר ימין)]]*100</f>
        <v>20.428526952325164</v>
      </c>
    </row>
    <row r="21" spans="1:8">
      <c r="A21" s="97"/>
      <c r="B21" s="97">
        <v>8</v>
      </c>
      <c r="C21" s="107">
        <v>45139</v>
      </c>
      <c r="D21" s="97">
        <v>125.458</v>
      </c>
      <c r="E21" s="97">
        <v>204.61699999999999</v>
      </c>
      <c r="F21" s="97">
        <v>-79.159000000000006</v>
      </c>
      <c r="G21" s="97">
        <v>0.20267576336605447</v>
      </c>
      <c r="H21" s="150">
        <f>טבלה15[[#This Row],[שיעור החשיפה למט"ח מסך הנכסים (ציר ימין)]]*100</f>
        <v>20.267576336605448</v>
      </c>
    </row>
    <row r="22" spans="1:8">
      <c r="A22" s="97"/>
      <c r="B22" s="97">
        <v>9</v>
      </c>
      <c r="C22" s="107">
        <v>45170</v>
      </c>
      <c r="D22" s="97">
        <v>121.04029999999996</v>
      </c>
      <c r="E22" s="97">
        <v>200.44719999999995</v>
      </c>
      <c r="F22" s="97">
        <v>-79.406899999999993</v>
      </c>
      <c r="G22" s="97">
        <v>0.19890739243802105</v>
      </c>
      <c r="H22" s="150">
        <f>טבלה15[[#This Row],[שיעור החשיפה למט"ח מסך הנכסים (ציר ימין)]]*100</f>
        <v>19.890739243802106</v>
      </c>
    </row>
    <row r="23" spans="1:8">
      <c r="A23" s="97"/>
      <c r="B23" s="97">
        <v>10</v>
      </c>
      <c r="C23" s="107">
        <v>45200</v>
      </c>
      <c r="D23" s="97">
        <f>114776.4/1000</f>
        <v>114.7764</v>
      </c>
      <c r="E23" s="97">
        <v>195.66720000000001</v>
      </c>
      <c r="F23" s="97">
        <f>-80890.8/1000</f>
        <v>-80.890799999999999</v>
      </c>
      <c r="G23" s="97">
        <v>0.20302829076940546</v>
      </c>
      <c r="H23" s="150">
        <f>טבלה15[[#This Row],[שיעור החשיפה למט"ח מסך הנכסים (ציר ימין)]]*100</f>
        <v>20.302829076940547</v>
      </c>
    </row>
    <row r="24" spans="1:8">
      <c r="A24" s="97"/>
      <c r="B24" s="97">
        <v>11</v>
      </c>
      <c r="C24" s="107">
        <v>45231</v>
      </c>
      <c r="D24" s="97">
        <f>137537/1000</f>
        <v>137.53700000000001</v>
      </c>
      <c r="E24" s="97">
        <v>211.09889999999999</v>
      </c>
      <c r="F24" s="97">
        <f>-73561.9/1000</f>
        <v>-73.561899999999994</v>
      </c>
      <c r="G24" s="97">
        <v>0.21843571586029725</v>
      </c>
      <c r="H24" s="150">
        <f>טבלה15[[#This Row],[שיעור החשיפה למט"ח מסך הנכסים (ציר ימין)]]*100</f>
        <v>21.843571586029725</v>
      </c>
    </row>
    <row r="25" spans="1:8">
      <c r="A25" s="97"/>
      <c r="B25" s="97">
        <v>12</v>
      </c>
      <c r="C25" s="107">
        <v>45261</v>
      </c>
      <c r="D25" s="97">
        <f>146551.9/1000</f>
        <v>146.55189999999999</v>
      </c>
      <c r="E25" s="97">
        <v>216.37470000000002</v>
      </c>
      <c r="F25" s="97">
        <f>-69822.8/1000</f>
        <v>-69.822800000000001</v>
      </c>
      <c r="G25" s="97">
        <v>0.2220710451447685</v>
      </c>
      <c r="H25" s="150">
        <f>טבלה15[[#This Row],[שיעור החשיפה למט"ח מסך הנכסים (ציר ימין)]]*100</f>
        <v>22.20710451447685</v>
      </c>
    </row>
    <row r="26" spans="1:8">
      <c r="A26" s="97">
        <v>2024</v>
      </c>
      <c r="B26" s="97">
        <v>1</v>
      </c>
      <c r="C26" s="107">
        <v>45292</v>
      </c>
      <c r="D26" s="108">
        <v>145.72</v>
      </c>
      <c r="E26" s="108">
        <v>215.565</v>
      </c>
      <c r="F26" s="108">
        <v>-69.849999999999994</v>
      </c>
      <c r="G26" s="115">
        <v>0.221174832014744</v>
      </c>
      <c r="H26" s="150">
        <f>טבלה15[[#This Row],[שיעור החשיפה למט"ח מסך הנכסים (ציר ימין)]]*100</f>
        <v>22.1174832014744</v>
      </c>
    </row>
    <row r="27" spans="1:8">
      <c r="A27" s="97"/>
      <c r="B27" s="97">
        <v>2</v>
      </c>
      <c r="C27" s="107">
        <v>45323</v>
      </c>
      <c r="D27" s="108">
        <v>151.88999999999999</v>
      </c>
      <c r="E27" s="108">
        <v>220.54400000000001</v>
      </c>
      <c r="F27" s="108">
        <v>-68.658000000000001</v>
      </c>
      <c r="G27" s="115">
        <v>0.22301072063864258</v>
      </c>
      <c r="H27" s="150">
        <f>טבלה15[[#This Row],[שיעור החשיפה למט"ח מסך הנכסים (ציר ימין)]]*100</f>
        <v>22.301072063864257</v>
      </c>
    </row>
    <row r="28" spans="1:8">
      <c r="A28" s="97"/>
      <c r="B28" s="97">
        <v>3</v>
      </c>
      <c r="C28" s="107">
        <v>45352</v>
      </c>
      <c r="D28" s="108">
        <v>153.32</v>
      </c>
      <c r="E28" s="108">
        <v>222.952</v>
      </c>
      <c r="F28" s="108">
        <v>-69.634</v>
      </c>
      <c r="G28" s="115">
        <v>0.22619489164146078</v>
      </c>
      <c r="H28" s="150">
        <f>טבלה15[[#This Row],[שיעור החשיפה למט"ח מסך הנכסים (ציר ימין)]]*100</f>
        <v>22.619489164146078</v>
      </c>
    </row>
    <row r="29" spans="1:8">
      <c r="A29" s="97"/>
      <c r="B29" s="97">
        <v>4</v>
      </c>
      <c r="C29" s="107">
        <v>45383</v>
      </c>
      <c r="D29" s="108">
        <v>142.25</v>
      </c>
      <c r="E29" s="108">
        <v>216.239</v>
      </c>
      <c r="F29" s="108">
        <v>-73.992000000000004</v>
      </c>
      <c r="G29" s="115">
        <v>0.2158558722063578</v>
      </c>
      <c r="H29" s="150">
        <f>טבלה15[[#This Row],[שיעור החשיפה למט"ח מסך הנכסים (ציר ימין)]]*100</f>
        <v>21.58558722063578</v>
      </c>
    </row>
    <row r="30" spans="1:8">
      <c r="A30" s="97"/>
      <c r="B30" s="97">
        <v>5</v>
      </c>
      <c r="C30" s="107">
        <v>45413</v>
      </c>
      <c r="D30" s="108">
        <v>151.09</v>
      </c>
      <c r="E30" s="108">
        <v>222.625</v>
      </c>
      <c r="F30" s="108">
        <v>-71.531000000000006</v>
      </c>
      <c r="G30" s="115">
        <v>0.22503980447031394</v>
      </c>
      <c r="H30" s="150">
        <f>טבלה15[[#This Row],[שיעור החשיפה למט"ח מסך הנכסים (ציר ימין)]]*100</f>
        <v>22.503980447031395</v>
      </c>
    </row>
    <row r="31" spans="1:8">
      <c r="A31" s="97"/>
      <c r="B31" s="97">
        <v>6</v>
      </c>
      <c r="C31" s="107">
        <v>45444</v>
      </c>
      <c r="D31" s="108">
        <v>158.91999999999999</v>
      </c>
      <c r="E31" s="108">
        <v>230.27699999999999</v>
      </c>
      <c r="F31" s="108">
        <v>-71.353999999999999</v>
      </c>
      <c r="G31" s="115">
        <v>0.23605351531221003</v>
      </c>
      <c r="H31" s="150">
        <f>טבלה15[[#This Row],[שיעור החשיפה למט"ח מסך הנכסים (ציר ימין)]]*100</f>
        <v>23.605351531221004</v>
      </c>
    </row>
    <row r="32" spans="1:8">
      <c r="A32" s="97"/>
      <c r="B32" s="97">
        <v>7</v>
      </c>
      <c r="C32" s="107">
        <v>45474</v>
      </c>
      <c r="D32" s="108">
        <v>158.86000000000001</v>
      </c>
      <c r="E32" s="108">
        <v>233.08199999999999</v>
      </c>
      <c r="F32" s="108">
        <v>-74.225999999999999</v>
      </c>
      <c r="G32" s="115">
        <v>0.23357852377571905</v>
      </c>
      <c r="H32" s="150">
        <f>טבלה15[[#This Row],[שיעור החשיפה למט"ח מסך הנכסים (ציר ימין)]]*100</f>
        <v>23.357852377571906</v>
      </c>
    </row>
    <row r="33" spans="1:8">
      <c r="A33" s="97"/>
      <c r="B33" s="97">
        <v>8</v>
      </c>
      <c r="C33" s="107">
        <v>45505</v>
      </c>
      <c r="D33" s="108">
        <v>166.77</v>
      </c>
      <c r="E33" s="108">
        <v>238.76900000000001</v>
      </c>
      <c r="F33" s="108">
        <v>-71.998999999999995</v>
      </c>
      <c r="G33" s="115">
        <v>0.23561289513183117</v>
      </c>
      <c r="H33" s="150">
        <f>טבלה15[[#This Row],[שיעור החשיפה למט"ח מסך הנכסים (ציר ימין)]]*100</f>
        <v>23.561289513183116</v>
      </c>
    </row>
    <row r="34" spans="1:8">
      <c r="A34" s="97"/>
      <c r="B34" s="97">
        <v>9</v>
      </c>
      <c r="C34" s="107">
        <v>45536</v>
      </c>
      <c r="D34" s="108">
        <v>170.79</v>
      </c>
      <c r="E34" s="108">
        <v>238.88499999999999</v>
      </c>
      <c r="F34" s="108">
        <v>-68.096000000000004</v>
      </c>
      <c r="G34" s="115">
        <v>0.24076980768200565</v>
      </c>
      <c r="H34" s="150">
        <f>טבלה15[[#This Row],[שיעור החשיפה למט"ח מסך הנכסים (ציר ימין)]]*100</f>
        <v>24.076980768200563</v>
      </c>
    </row>
    <row r="35" spans="1:8">
      <c r="A35" s="97"/>
      <c r="B35" s="97">
        <v>10</v>
      </c>
      <c r="C35" s="107">
        <v>45566</v>
      </c>
      <c r="D35" s="108">
        <f>169280.5/1000</f>
        <v>169.28049999999999</v>
      </c>
      <c r="E35" s="108">
        <v>238.06269999999998</v>
      </c>
      <c r="F35" s="108">
        <v>-68.782200000000003</v>
      </c>
      <c r="G35" s="115">
        <v>0.23818639493686561</v>
      </c>
      <c r="H35" s="150">
        <f>טבלה15[[#This Row],[שיעור החשיפה למט"ח מסך הנכסים (ציר ימין)]]*100</f>
        <v>23.818639493686561</v>
      </c>
    </row>
    <row r="36" spans="1:8">
      <c r="A36" s="97"/>
      <c r="B36" s="97">
        <v>11</v>
      </c>
      <c r="C36" s="107">
        <v>45597</v>
      </c>
      <c r="D36" s="108">
        <f>184009/1000</f>
        <v>184.00899999999999</v>
      </c>
      <c r="E36" s="108">
        <v>247.75289999999995</v>
      </c>
      <c r="F36" s="108">
        <v>-63.743900000000004</v>
      </c>
      <c r="G36" s="115">
        <v>0.24863554406363023</v>
      </c>
      <c r="H36" s="108">
        <f>טבלה15[[#This Row],[שיעור החשיפה למט"ח מסך הנכסים (ציר ימין)]]*100</f>
        <v>24.863554406363022</v>
      </c>
    </row>
    <row r="37" spans="1:8">
      <c r="A37" s="97"/>
      <c r="B37" s="97">
        <v>12</v>
      </c>
      <c r="C37" s="107">
        <v>45627</v>
      </c>
      <c r="D37" s="108">
        <f>178936.6/1000</f>
        <v>178.9366</v>
      </c>
      <c r="E37" s="108">
        <v>245.11799999999997</v>
      </c>
      <c r="F37" s="108">
        <v>-66.181399999999996</v>
      </c>
      <c r="G37" s="115">
        <v>0.24343264233373269</v>
      </c>
      <c r="H37" s="150">
        <f>טבלה15[[#This Row],[שיעור החשיפה למט"ח מסך הנכסים (ציר ימין)]]*100</f>
        <v>24.343264233373269</v>
      </c>
    </row>
    <row r="38" spans="1:8">
      <c r="E38" s="15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rightToLeft="1" zoomScaleNormal="100" workbookViewId="0">
      <selection sqref="A1:A2"/>
    </sheetView>
  </sheetViews>
  <sheetFormatPr defaultColWidth="9" defaultRowHeight="15"/>
  <cols>
    <col min="1" max="16384" width="9" style="9"/>
  </cols>
  <sheetData>
    <row r="1" spans="1:6">
      <c r="A1" s="179" t="s">
        <v>151</v>
      </c>
    </row>
    <row r="2" spans="1:6">
      <c r="A2" s="179" t="s">
        <v>141</v>
      </c>
      <c r="C2" s="9" t="s">
        <v>142</v>
      </c>
    </row>
    <row r="14" spans="1:6">
      <c r="A14" s="10"/>
      <c r="B14" s="10"/>
      <c r="C14" s="10"/>
      <c r="D14" s="10"/>
      <c r="E14" s="10"/>
      <c r="F14" s="10"/>
    </row>
    <row r="15" spans="1:6">
      <c r="B15" s="10"/>
      <c r="C15" s="10"/>
      <c r="D15" s="10"/>
      <c r="E15" s="10"/>
      <c r="F15" s="10"/>
    </row>
    <row r="16" spans="1:6">
      <c r="A16" s="10"/>
      <c r="B16" s="10"/>
      <c r="C16" s="10"/>
      <c r="D16" s="10"/>
      <c r="E16" s="10"/>
      <c r="F16" s="10"/>
    </row>
    <row r="17" spans="1:6">
      <c r="A17" s="10" t="s">
        <v>163</v>
      </c>
      <c r="B17" s="10"/>
      <c r="C17" s="10"/>
      <c r="D17" s="10"/>
      <c r="E17" s="10"/>
      <c r="F17" s="10"/>
    </row>
    <row r="18" spans="1:6">
      <c r="A18" s="10"/>
      <c r="B18" s="10"/>
      <c r="C18" s="10"/>
      <c r="D18" s="10"/>
      <c r="E18" s="10"/>
      <c r="F18" s="10"/>
    </row>
    <row r="19" spans="1:6">
      <c r="A19" s="10"/>
      <c r="B19" s="10"/>
      <c r="C19" s="10"/>
      <c r="D19" s="10"/>
      <c r="E19" s="10"/>
      <c r="F19" s="10"/>
    </row>
    <row r="20" spans="1:6">
      <c r="A20" s="10"/>
      <c r="B20" s="10"/>
      <c r="C20" s="10"/>
      <c r="D20" s="10"/>
      <c r="E20" s="10"/>
      <c r="F20" s="10"/>
    </row>
    <row r="21" spans="1:6">
      <c r="A21" s="10"/>
      <c r="B21" s="60"/>
      <c r="C21" s="10"/>
      <c r="D21" s="10"/>
      <c r="E21" s="10"/>
      <c r="F21" s="10"/>
    </row>
    <row r="22" spans="1:6">
      <c r="A22" s="10"/>
      <c r="B22" s="10"/>
      <c r="C22" s="10"/>
      <c r="D22" s="10"/>
      <c r="E22" s="10"/>
      <c r="F22" s="10"/>
    </row>
    <row r="23" spans="1:6">
      <c r="A23" s="10"/>
      <c r="B23" s="10"/>
      <c r="C23" s="10"/>
      <c r="D23" s="10"/>
      <c r="E23" s="10"/>
      <c r="F23" s="10"/>
    </row>
    <row r="24" spans="1:6">
      <c r="A24" s="10"/>
      <c r="B24" s="10"/>
      <c r="C24" s="10"/>
      <c r="D24" s="10"/>
      <c r="E24" s="10"/>
      <c r="F24" s="10"/>
    </row>
    <row r="25" spans="1:6">
      <c r="A25" s="10"/>
      <c r="B25" s="10"/>
      <c r="C25" s="10"/>
      <c r="D25" s="10"/>
      <c r="E25" s="10"/>
      <c r="F25" s="10"/>
    </row>
    <row r="26" spans="1:6">
      <c r="A26" s="10"/>
      <c r="B26" s="10"/>
      <c r="C26" s="10"/>
      <c r="D26" s="10"/>
      <c r="E26" s="10"/>
      <c r="F26" s="10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1"/>
  <dimension ref="A1:I4368"/>
  <sheetViews>
    <sheetView rightToLeft="1" zoomScaleNormal="100" workbookViewId="0"/>
  </sheetViews>
  <sheetFormatPr defaultColWidth="9" defaultRowHeight="15"/>
  <cols>
    <col min="1" max="1" width="9.875" style="174" bestFit="1" customWidth="1"/>
    <col min="2" max="2" width="17.125" style="176" customWidth="1"/>
    <col min="3" max="3" width="23.375" style="176" bestFit="1" customWidth="1"/>
    <col min="4" max="6" width="23.375" style="176" customWidth="1"/>
    <col min="7" max="7" width="23.25" style="176" bestFit="1" customWidth="1"/>
    <col min="8" max="9" width="23.375" style="176" customWidth="1"/>
    <col min="10" max="16384" width="9" style="9"/>
  </cols>
  <sheetData>
    <row r="1" spans="1:9" s="34" customFormat="1">
      <c r="A1" s="158" t="s">
        <v>15</v>
      </c>
      <c r="B1" s="158" t="s">
        <v>0</v>
      </c>
      <c r="C1" s="158" t="s">
        <v>80</v>
      </c>
      <c r="D1" s="158" t="s">
        <v>48</v>
      </c>
      <c r="E1" s="159" t="s">
        <v>63</v>
      </c>
      <c r="F1" s="160" t="s">
        <v>16</v>
      </c>
      <c r="G1" s="160" t="s">
        <v>82</v>
      </c>
      <c r="H1" s="160" t="s">
        <v>80</v>
      </c>
      <c r="I1" s="161" t="s">
        <v>48</v>
      </c>
    </row>
    <row r="2" spans="1:9">
      <c r="A2" s="162">
        <v>43830</v>
      </c>
      <c r="B2" s="163">
        <v>100</v>
      </c>
      <c r="C2" s="163">
        <v>100</v>
      </c>
      <c r="D2" s="163">
        <v>100</v>
      </c>
      <c r="E2" s="164">
        <v>45261</v>
      </c>
      <c r="F2" s="165"/>
      <c r="G2" s="166">
        <v>100</v>
      </c>
      <c r="H2" s="166">
        <v>100</v>
      </c>
      <c r="I2" s="166">
        <v>100</v>
      </c>
    </row>
    <row r="3" spans="1:9">
      <c r="A3" s="162">
        <v>43861</v>
      </c>
      <c r="B3" s="163">
        <v>99.768518518518505</v>
      </c>
      <c r="C3" s="163">
        <v>98.042906503016852</v>
      </c>
      <c r="D3" s="163">
        <v>99.016818872669063</v>
      </c>
      <c r="E3" s="164">
        <v>45292</v>
      </c>
      <c r="F3" s="165">
        <v>1</v>
      </c>
      <c r="G3" s="166">
        <v>100.22056796250344</v>
      </c>
      <c r="H3" s="166">
        <v>98.210190447701677</v>
      </c>
      <c r="I3" s="166">
        <v>99.010271433153221</v>
      </c>
    </row>
    <row r="4" spans="1:9">
      <c r="A4" s="162">
        <v>43890</v>
      </c>
      <c r="B4" s="163">
        <v>100.31828703703705</v>
      </c>
      <c r="C4" s="163">
        <v>98.488989737507083</v>
      </c>
      <c r="D4" s="163">
        <v>98.696045757393023</v>
      </c>
      <c r="E4" s="167">
        <v>45323</v>
      </c>
      <c r="F4" s="165">
        <v>2</v>
      </c>
      <c r="G4" s="166">
        <v>98.814447201543985</v>
      </c>
      <c r="H4" s="166">
        <v>96.859108585103215</v>
      </c>
      <c r="I4" s="166">
        <v>97.285938316760351</v>
      </c>
    </row>
    <row r="5" spans="1:9">
      <c r="A5" s="162">
        <v>43921</v>
      </c>
      <c r="B5" s="163">
        <v>103.15393518518519</v>
      </c>
      <c r="C5" s="163">
        <v>100.5698519931927</v>
      </c>
      <c r="D5" s="163">
        <v>99.34361693637041</v>
      </c>
      <c r="E5" s="164">
        <v>45354</v>
      </c>
      <c r="F5" s="165">
        <v>3</v>
      </c>
      <c r="G5" s="166">
        <v>101.48883374689827</v>
      </c>
      <c r="H5" s="166">
        <v>99.189849436633764</v>
      </c>
      <c r="I5" s="166">
        <v>99.431912588144968</v>
      </c>
    </row>
    <row r="6" spans="1:9">
      <c r="A6" s="162">
        <v>43951</v>
      </c>
      <c r="B6" s="163">
        <v>101.27314814814814</v>
      </c>
      <c r="C6" s="163">
        <v>98.153782682687833</v>
      </c>
      <c r="D6" s="163">
        <v>97.578824517949457</v>
      </c>
      <c r="E6" s="167">
        <v>45385</v>
      </c>
      <c r="F6" s="165">
        <v>4</v>
      </c>
      <c r="G6" s="166">
        <v>103.14309346567411</v>
      </c>
      <c r="H6" s="166">
        <v>100.03988433542727</v>
      </c>
      <c r="I6" s="166">
        <v>100.46520147702599</v>
      </c>
    </row>
    <row r="7" spans="1:9">
      <c r="A7" s="162">
        <v>43982</v>
      </c>
      <c r="B7" s="163">
        <v>101.3310185185185</v>
      </c>
      <c r="C7" s="163">
        <v>99.360528080037128</v>
      </c>
      <c r="D7" s="163">
        <v>97.77995010854093</v>
      </c>
      <c r="E7" s="164">
        <v>45416</v>
      </c>
      <c r="F7" s="165">
        <v>5</v>
      </c>
      <c r="G7" s="166">
        <v>102.5089605734767</v>
      </c>
      <c r="H7" s="166">
        <v>100.32655299631071</v>
      </c>
      <c r="I7" s="166">
        <v>100.2557522914815</v>
      </c>
    </row>
    <row r="8" spans="1:9">
      <c r="A8" s="162">
        <v>44012</v>
      </c>
      <c r="B8" s="163">
        <v>100.28935185185186</v>
      </c>
      <c r="C8" s="163">
        <v>100.11861172708988</v>
      </c>
      <c r="D8" s="163">
        <v>97.47963942491738</v>
      </c>
      <c r="E8" s="167">
        <v>45447</v>
      </c>
      <c r="F8" s="165">
        <v>6</v>
      </c>
      <c r="G8" s="166">
        <v>103.63937138130686</v>
      </c>
      <c r="H8" s="166">
        <v>100.21437830292153</v>
      </c>
      <c r="I8" s="166">
        <v>100.74861706813694</v>
      </c>
    </row>
    <row r="9" spans="1:9">
      <c r="A9" s="162">
        <v>44043</v>
      </c>
      <c r="B9" s="163">
        <v>98.6111111111111</v>
      </c>
      <c r="C9" s="163">
        <v>104.14109638492084</v>
      </c>
      <c r="D9" s="163">
        <v>98.128534060773106</v>
      </c>
      <c r="E9" s="164">
        <v>45478</v>
      </c>
      <c r="F9" s="165">
        <v>7</v>
      </c>
      <c r="G9" s="166">
        <v>103.85993934381031</v>
      </c>
      <c r="H9" s="166">
        <v>101.72998304915747</v>
      </c>
      <c r="I9" s="166">
        <v>101.57823117422632</v>
      </c>
    </row>
    <row r="10" spans="1:9">
      <c r="A10" s="162">
        <v>44074</v>
      </c>
      <c r="B10" s="163">
        <v>97.280092592592595</v>
      </c>
      <c r="C10" s="163">
        <v>103.46552524366972</v>
      </c>
      <c r="D10" s="163">
        <v>97.086120554489796</v>
      </c>
      <c r="E10" s="167">
        <v>45509</v>
      </c>
      <c r="F10" s="165">
        <v>8</v>
      </c>
      <c r="G10" s="166">
        <v>100.799558864075</v>
      </c>
      <c r="H10" s="166">
        <v>101.10180476617809</v>
      </c>
      <c r="I10" s="166">
        <v>99.698124431198906</v>
      </c>
    </row>
    <row r="11" spans="1:9">
      <c r="A11" s="162">
        <v>44104</v>
      </c>
      <c r="B11" s="163">
        <v>99.565972222222214</v>
      </c>
      <c r="C11" s="163">
        <v>103.80588933010159</v>
      </c>
      <c r="D11" s="163">
        <v>98.076145837036165</v>
      </c>
      <c r="E11" s="164">
        <v>45540</v>
      </c>
      <c r="F11" s="165">
        <v>9</v>
      </c>
      <c r="G11" s="166">
        <v>102.28839261097326</v>
      </c>
      <c r="H11" s="166">
        <v>103.50982151759898</v>
      </c>
      <c r="I11" s="166">
        <v>101.84457802889675</v>
      </c>
    </row>
    <row r="12" spans="1:9">
      <c r="A12" s="162">
        <v>44135</v>
      </c>
      <c r="B12" s="163">
        <v>99.016203703703709</v>
      </c>
      <c r="C12" s="163">
        <v>102.98076427208498</v>
      </c>
      <c r="D12" s="163">
        <v>97.503867136714405</v>
      </c>
      <c r="E12" s="167">
        <v>45571</v>
      </c>
      <c r="F12" s="165">
        <v>10</v>
      </c>
      <c r="G12" s="166">
        <v>102.39867659222499</v>
      </c>
      <c r="H12" s="166">
        <v>100.75281683118956</v>
      </c>
      <c r="I12" s="166">
        <v>100.09943280270848</v>
      </c>
    </row>
    <row r="13" spans="1:9">
      <c r="A13" s="162">
        <v>44165</v>
      </c>
      <c r="B13" s="163">
        <v>95.717592592592581</v>
      </c>
      <c r="C13" s="163">
        <v>102.25362281470784</v>
      </c>
      <c r="D13" s="163">
        <v>96.218918900847129</v>
      </c>
      <c r="E13" s="164">
        <v>45602</v>
      </c>
      <c r="F13" s="165">
        <v>11</v>
      </c>
      <c r="G13" s="166">
        <v>100.35842293906811</v>
      </c>
      <c r="H13" s="166">
        <v>95.971682121846655</v>
      </c>
      <c r="I13" s="166">
        <v>96.63520186355278</v>
      </c>
    </row>
    <row r="14" spans="1:9">
      <c r="A14" s="162">
        <v>44196</v>
      </c>
      <c r="B14" s="163">
        <v>93.026620370370367</v>
      </c>
      <c r="C14" s="163">
        <v>101.69924191635293</v>
      </c>
      <c r="D14" s="163">
        <v>94.774303633499372</v>
      </c>
      <c r="E14" s="167">
        <v>45633</v>
      </c>
      <c r="F14" s="165">
        <v>12</v>
      </c>
      <c r="G14" s="166">
        <v>100.55141990625862</v>
      </c>
      <c r="H14" s="166">
        <v>94.635556885033424</v>
      </c>
      <c r="I14" s="166">
        <v>95.628301828688222</v>
      </c>
    </row>
    <row r="15" spans="1:9">
      <c r="A15" s="162">
        <v>44227</v>
      </c>
      <c r="B15" s="163">
        <v>95.225694444444443</v>
      </c>
      <c r="C15" s="163">
        <v>102.80800371306276</v>
      </c>
      <c r="D15" s="163">
        <v>96.737474019704692</v>
      </c>
      <c r="E15" s="168"/>
      <c r="F15" s="169" t="s">
        <v>108</v>
      </c>
      <c r="G15" s="170">
        <v>5.5141990625862114E-3</v>
      </c>
      <c r="H15" s="170">
        <v>-5.3644431149665772E-2</v>
      </c>
      <c r="I15" s="170">
        <v>-4.3716981713117775E-2</v>
      </c>
    </row>
    <row r="16" spans="1:9">
      <c r="A16" s="162">
        <v>44255</v>
      </c>
      <c r="B16" s="163">
        <v>94.907407407407405</v>
      </c>
      <c r="C16" s="163">
        <v>103.4397400856067</v>
      </c>
      <c r="D16" s="163">
        <v>96.95638657210776</v>
      </c>
      <c r="E16" s="168"/>
      <c r="F16" s="166"/>
      <c r="G16" s="171"/>
      <c r="H16" s="171"/>
      <c r="I16" s="171"/>
    </row>
    <row r="17" spans="1:9">
      <c r="A17" s="162">
        <v>44286</v>
      </c>
      <c r="B17" s="163">
        <v>96.469907407407405</v>
      </c>
      <c r="C17" s="163">
        <v>100.88958795317416</v>
      </c>
      <c r="D17" s="163">
        <v>95.916818963561255</v>
      </c>
      <c r="E17" s="168"/>
      <c r="F17" s="166"/>
      <c r="G17" s="172"/>
      <c r="H17" s="172"/>
      <c r="I17" s="166"/>
    </row>
    <row r="18" spans="1:9">
      <c r="A18" s="162">
        <v>44316</v>
      </c>
      <c r="B18" s="163">
        <v>93.952546296296305</v>
      </c>
      <c r="C18" s="163">
        <v>101.26347274508791</v>
      </c>
      <c r="D18" s="163">
        <v>94.826973536830437</v>
      </c>
      <c r="E18" s="168"/>
      <c r="F18" s="166"/>
      <c r="G18" s="173"/>
      <c r="H18" s="173"/>
      <c r="I18" s="173"/>
    </row>
    <row r="19" spans="1:9">
      <c r="A19" s="162">
        <v>44347</v>
      </c>
      <c r="B19" s="163">
        <v>94.126157407407419</v>
      </c>
      <c r="C19" s="163">
        <v>102.33613532050951</v>
      </c>
      <c r="D19" s="163">
        <v>95.609560779513799</v>
      </c>
      <c r="E19" s="168"/>
      <c r="F19" s="166"/>
      <c r="G19" s="172"/>
      <c r="H19" s="172"/>
      <c r="I19" s="172"/>
    </row>
    <row r="20" spans="1:9">
      <c r="A20" s="162">
        <v>44377</v>
      </c>
      <c r="B20" s="163">
        <v>94.328703703703695</v>
      </c>
      <c r="C20" s="163">
        <v>99.912330462585714</v>
      </c>
      <c r="D20" s="163">
        <v>94.58587147287804</v>
      </c>
      <c r="E20" s="168"/>
      <c r="F20" s="166"/>
      <c r="G20" s="173"/>
      <c r="H20" s="173"/>
      <c r="I20" s="173"/>
    </row>
    <row r="21" spans="1:9">
      <c r="A21" s="162">
        <v>44408</v>
      </c>
      <c r="B21" s="163">
        <v>93.547453703703709</v>
      </c>
      <c r="C21" s="163">
        <v>99.24707338455984</v>
      </c>
      <c r="D21" s="163">
        <v>93.98474726347807</v>
      </c>
      <c r="E21" s="168"/>
      <c r="F21" s="166"/>
      <c r="G21" s="166"/>
      <c r="H21" s="166"/>
      <c r="I21" s="166"/>
    </row>
    <row r="22" spans="1:9">
      <c r="A22" s="162">
        <v>44439</v>
      </c>
      <c r="B22" s="163">
        <v>92.795138888888886</v>
      </c>
      <c r="C22" s="163">
        <v>97.913980712701772</v>
      </c>
      <c r="D22" s="163">
        <v>93.082570910048318</v>
      </c>
      <c r="E22" s="168"/>
      <c r="F22" s="166"/>
      <c r="G22" s="166"/>
      <c r="H22" s="166"/>
      <c r="I22" s="166"/>
    </row>
    <row r="23" spans="1:9">
      <c r="A23" s="162">
        <v>44469</v>
      </c>
      <c r="B23" s="163">
        <v>93.431712962962948</v>
      </c>
      <c r="C23" s="163">
        <v>96.33335052343871</v>
      </c>
      <c r="D23" s="163">
        <v>92.329573916326765</v>
      </c>
      <c r="E23" s="168"/>
      <c r="F23" s="166"/>
      <c r="G23" s="166"/>
      <c r="H23" s="166"/>
      <c r="I23" s="166"/>
    </row>
    <row r="24" spans="1:9">
      <c r="A24" s="162">
        <v>44500</v>
      </c>
      <c r="B24" s="163">
        <v>91.37731481481481</v>
      </c>
      <c r="C24" s="163">
        <v>95.038935588675159</v>
      </c>
      <c r="D24" s="163">
        <v>90.552916950064471</v>
      </c>
      <c r="E24" s="168"/>
      <c r="F24" s="166"/>
      <c r="G24" s="166"/>
      <c r="H24" s="166"/>
      <c r="I24" s="166"/>
    </row>
    <row r="25" spans="1:9">
      <c r="A25" s="162">
        <v>44530</v>
      </c>
      <c r="B25" s="163">
        <v>91.493055555555557</v>
      </c>
      <c r="C25" s="163">
        <v>92.566138930431634</v>
      </c>
      <c r="D25" s="163">
        <v>88.224521526381992</v>
      </c>
      <c r="E25" s="168"/>
      <c r="F25" s="174"/>
      <c r="G25" s="174"/>
      <c r="H25" s="174"/>
      <c r="I25" s="174"/>
    </row>
    <row r="26" spans="1:9">
      <c r="A26" s="162">
        <v>44561</v>
      </c>
      <c r="B26" s="163">
        <v>89.988425925925924</v>
      </c>
      <c r="C26" s="163">
        <v>90.761177866020319</v>
      </c>
      <c r="D26" s="163">
        <v>86.885203931816974</v>
      </c>
      <c r="E26" s="168"/>
      <c r="F26" s="175"/>
      <c r="G26" s="174"/>
      <c r="H26" s="174"/>
      <c r="I26" s="174"/>
    </row>
    <row r="27" spans="1:9">
      <c r="A27" s="162">
        <v>44592</v>
      </c>
      <c r="B27" s="163">
        <v>92.447916666666657</v>
      </c>
      <c r="C27" s="163">
        <v>91.916352947243567</v>
      </c>
      <c r="D27" s="163">
        <v>88.718880881743118</v>
      </c>
      <c r="E27" s="168"/>
      <c r="F27" s="175"/>
      <c r="G27" s="174"/>
      <c r="H27" s="174"/>
      <c r="I27" s="174"/>
    </row>
    <row r="28" spans="1:9">
      <c r="A28" s="162">
        <v>44620</v>
      </c>
      <c r="B28" s="163">
        <v>93.692129629629633</v>
      </c>
      <c r="C28" s="163">
        <v>93.530503841988548</v>
      </c>
      <c r="D28" s="163">
        <v>89.648735890415026</v>
      </c>
      <c r="E28" s="168"/>
      <c r="F28" s="175"/>
      <c r="G28" s="174"/>
      <c r="H28" s="174"/>
      <c r="I28" s="174"/>
    </row>
    <row r="29" spans="1:9">
      <c r="A29" s="162">
        <v>44651</v>
      </c>
      <c r="B29" s="163">
        <v>91.898148148148138</v>
      </c>
      <c r="C29" s="163">
        <v>90.856582950853479</v>
      </c>
      <c r="D29" s="163">
        <v>87.528519832682449</v>
      </c>
      <c r="E29" s="168"/>
      <c r="F29" s="175"/>
      <c r="G29" s="174"/>
      <c r="H29" s="174"/>
      <c r="I29" s="174"/>
    </row>
    <row r="30" spans="1:9">
      <c r="A30" s="162">
        <v>44681</v>
      </c>
      <c r="B30" s="163">
        <v>95.978009259259267</v>
      </c>
      <c r="C30" s="163">
        <v>90.575524727966567</v>
      </c>
      <c r="D30" s="163">
        <v>89.337485382011877</v>
      </c>
      <c r="E30" s="168"/>
      <c r="F30" s="175"/>
      <c r="G30" s="174"/>
      <c r="H30" s="174"/>
      <c r="I30" s="174"/>
    </row>
    <row r="31" spans="1:9">
      <c r="A31" s="162">
        <v>44712</v>
      </c>
      <c r="B31" s="163">
        <v>96.585648148148152</v>
      </c>
      <c r="C31" s="163">
        <v>92.199989685936757</v>
      </c>
      <c r="D31" s="163">
        <v>89.936088806437766</v>
      </c>
      <c r="E31" s="168"/>
      <c r="F31" s="175"/>
      <c r="G31" s="174"/>
      <c r="H31" s="174"/>
      <c r="I31" s="174"/>
    </row>
    <row r="32" spans="1:9">
      <c r="A32" s="162">
        <v>44742</v>
      </c>
      <c r="B32" s="163">
        <v>101.27314814814814</v>
      </c>
      <c r="C32" s="163">
        <v>93.765148780362026</v>
      </c>
      <c r="D32" s="163">
        <v>93.009368911410576</v>
      </c>
      <c r="E32" s="168"/>
      <c r="F32" s="175"/>
      <c r="G32" s="174"/>
      <c r="H32" s="174"/>
      <c r="I32" s="174"/>
    </row>
    <row r="33" spans="1:9">
      <c r="A33" s="162">
        <v>44773</v>
      </c>
      <c r="B33" s="163">
        <v>98.119212962962962</v>
      </c>
      <c r="C33" s="163">
        <v>89.500283636738686</v>
      </c>
      <c r="D33" s="163">
        <v>89.178818581940206</v>
      </c>
      <c r="E33" s="168"/>
      <c r="F33" s="175"/>
      <c r="G33" s="174"/>
      <c r="H33" s="174"/>
      <c r="I33" s="174"/>
    </row>
    <row r="34" spans="1:9">
      <c r="A34" s="162">
        <v>44804</v>
      </c>
      <c r="B34" s="163">
        <v>96.672453703703709</v>
      </c>
      <c r="C34" s="163">
        <v>85.988345108555492</v>
      </c>
      <c r="D34" s="163">
        <v>86.44492930078043</v>
      </c>
      <c r="E34" s="168"/>
      <c r="F34" s="175"/>
      <c r="G34" s="174"/>
      <c r="H34" s="174"/>
      <c r="I34" s="174"/>
    </row>
    <row r="35" spans="1:9">
      <c r="A35" s="162">
        <v>44834</v>
      </c>
      <c r="B35" s="163">
        <v>102.51736111111111</v>
      </c>
      <c r="C35" s="163">
        <v>89.881903976071357</v>
      </c>
      <c r="D35" s="163">
        <v>90.179224788291862</v>
      </c>
      <c r="E35" s="168"/>
      <c r="F35" s="175"/>
      <c r="G35" s="174"/>
      <c r="H35" s="174"/>
      <c r="I35" s="174"/>
    </row>
    <row r="36" spans="1:9">
      <c r="A36" s="162">
        <v>44865</v>
      </c>
      <c r="B36" s="163">
        <v>102.1412037037037</v>
      </c>
      <c r="C36" s="163">
        <v>90.196482904440202</v>
      </c>
      <c r="D36" s="163">
        <v>89.502480661502815</v>
      </c>
      <c r="E36" s="168"/>
      <c r="F36" s="175"/>
      <c r="G36" s="174"/>
      <c r="H36" s="174"/>
      <c r="I36" s="174"/>
    </row>
    <row r="37" spans="1:9">
      <c r="A37" s="162">
        <v>44895</v>
      </c>
      <c r="B37" s="163">
        <v>99.565972222222214</v>
      </c>
      <c r="C37" s="163">
        <v>91.903460368212038</v>
      </c>
      <c r="D37" s="163">
        <v>89.591122560970732</v>
      </c>
      <c r="E37" s="168"/>
      <c r="F37" s="175"/>
      <c r="G37" s="174"/>
      <c r="H37" s="174"/>
      <c r="I37" s="174"/>
    </row>
    <row r="38" spans="1:9">
      <c r="A38" s="162">
        <v>44926</v>
      </c>
      <c r="B38" s="163">
        <v>101.82291666666667</v>
      </c>
      <c r="C38" s="163">
        <v>96.771698210510024</v>
      </c>
      <c r="D38" s="163">
        <v>92.551691472335278</v>
      </c>
      <c r="E38" s="168"/>
      <c r="F38" s="175"/>
      <c r="G38" s="174"/>
      <c r="H38" s="174"/>
      <c r="I38" s="174"/>
    </row>
    <row r="39" spans="1:9">
      <c r="A39" s="162">
        <v>44957</v>
      </c>
      <c r="B39" s="163">
        <v>100.5497685185185</v>
      </c>
      <c r="C39" s="163">
        <v>97.070806044041049</v>
      </c>
      <c r="D39" s="163">
        <v>92.499512857082934</v>
      </c>
      <c r="E39" s="168"/>
      <c r="F39" s="175"/>
      <c r="G39" s="174"/>
      <c r="H39" s="174"/>
      <c r="I39" s="174"/>
    </row>
    <row r="40" spans="1:9">
      <c r="A40" s="162">
        <v>44985</v>
      </c>
      <c r="B40" s="163">
        <v>106.13425925925925</v>
      </c>
      <c r="C40" s="163">
        <v>100.33778557062554</v>
      </c>
      <c r="D40" s="163">
        <v>96.035795466031828</v>
      </c>
      <c r="E40" s="168"/>
      <c r="F40" s="175"/>
      <c r="G40" s="174"/>
      <c r="H40" s="174"/>
      <c r="I40" s="174"/>
    </row>
    <row r="41" spans="1:9">
      <c r="A41" s="162">
        <v>45016</v>
      </c>
      <c r="B41" s="163">
        <v>104.60069444444446</v>
      </c>
      <c r="C41" s="163">
        <v>101.392398535403</v>
      </c>
      <c r="D41" s="163">
        <v>95.638294413542539</v>
      </c>
      <c r="E41" s="168"/>
      <c r="F41" s="175"/>
      <c r="G41" s="174"/>
      <c r="H41" s="174"/>
      <c r="I41" s="174"/>
    </row>
    <row r="42" spans="1:9">
      <c r="A42" s="162">
        <v>45046</v>
      </c>
      <c r="B42" s="163">
        <v>105.35300925925925</v>
      </c>
      <c r="C42" s="163">
        <v>103.19478108400806</v>
      </c>
      <c r="D42" s="163">
        <v>96.359272246071242</v>
      </c>
      <c r="E42" s="168"/>
      <c r="F42" s="175"/>
      <c r="G42" s="174"/>
      <c r="H42" s="174"/>
      <c r="I42" s="174"/>
    </row>
    <row r="43" spans="1:9">
      <c r="A43" s="162">
        <v>45077</v>
      </c>
      <c r="B43" s="163">
        <v>107.49421296296295</v>
      </c>
      <c r="C43" s="163">
        <v>102.29487906760868</v>
      </c>
      <c r="D43" s="163">
        <v>96.727502003388423</v>
      </c>
      <c r="E43" s="168"/>
      <c r="F43" s="175"/>
      <c r="G43" s="174"/>
      <c r="H43" s="174"/>
      <c r="I43" s="174"/>
    </row>
    <row r="44" spans="1:9">
      <c r="A44" s="162">
        <v>45107</v>
      </c>
      <c r="B44" s="163">
        <v>107.06018518518519</v>
      </c>
      <c r="C44" s="163">
        <v>103.61765767624156</v>
      </c>
      <c r="D44" s="163">
        <v>95.411725660355515</v>
      </c>
      <c r="E44" s="168"/>
      <c r="F44" s="175"/>
      <c r="G44" s="174"/>
      <c r="H44" s="174"/>
      <c r="I44" s="174"/>
    </row>
    <row r="45" spans="1:9">
      <c r="A45" s="162">
        <v>45138</v>
      </c>
      <c r="B45" s="163">
        <v>106.85763888888889</v>
      </c>
      <c r="C45" s="163">
        <v>105.04099840132017</v>
      </c>
      <c r="D45" s="163">
        <v>95.969065347237006</v>
      </c>
      <c r="E45" s="168"/>
      <c r="F45" s="175"/>
      <c r="G45" s="174"/>
      <c r="H45" s="174"/>
      <c r="I45" s="174"/>
    </row>
    <row r="46" spans="1:9">
      <c r="A46" s="162">
        <v>45169</v>
      </c>
      <c r="B46" s="163">
        <v>109.98263888888889</v>
      </c>
      <c r="C46" s="163">
        <v>106.56747975865093</v>
      </c>
      <c r="D46" s="163">
        <v>97.613344064432866</v>
      </c>
      <c r="E46" s="168"/>
      <c r="F46" s="175"/>
      <c r="G46" s="174"/>
      <c r="H46" s="174"/>
      <c r="I46" s="174"/>
    </row>
    <row r="47" spans="1:9">
      <c r="A47" s="162">
        <v>45199</v>
      </c>
      <c r="B47" s="163">
        <v>110.64814814814814</v>
      </c>
      <c r="C47" s="163">
        <v>104.50982414522201</v>
      </c>
      <c r="D47" s="163">
        <v>96.856354497188761</v>
      </c>
      <c r="E47" s="168"/>
      <c r="F47" s="175"/>
      <c r="G47" s="174"/>
      <c r="H47" s="174"/>
      <c r="I47" s="174"/>
    </row>
    <row r="48" spans="1:9">
      <c r="A48" s="162">
        <v>45230</v>
      </c>
      <c r="B48" s="163">
        <v>116.23263888888889</v>
      </c>
      <c r="C48" s="163">
        <v>110.44556753132895</v>
      </c>
      <c r="D48" s="163">
        <v>101.73686340989829</v>
      </c>
      <c r="E48" s="168"/>
      <c r="F48" s="175"/>
      <c r="G48" s="174"/>
      <c r="H48" s="174"/>
      <c r="I48" s="174"/>
    </row>
    <row r="49" spans="1:9">
      <c r="A49" s="162">
        <v>45260</v>
      </c>
      <c r="B49" s="163">
        <v>107.46527777777779</v>
      </c>
      <c r="C49" s="163">
        <v>104.54076633489761</v>
      </c>
      <c r="D49" s="163">
        <v>95.554006778525405</v>
      </c>
      <c r="E49" s="168"/>
      <c r="F49" s="175"/>
      <c r="G49" s="174"/>
      <c r="H49" s="174"/>
      <c r="I49" s="174"/>
    </row>
    <row r="50" spans="1:9">
      <c r="A50" s="162">
        <v>45291</v>
      </c>
      <c r="B50" s="163">
        <v>104.94791666666666</v>
      </c>
      <c r="C50" s="163">
        <v>103.4397400856067</v>
      </c>
      <c r="D50" s="163">
        <v>93.934844681646609</v>
      </c>
      <c r="E50" s="168"/>
      <c r="F50" s="175"/>
      <c r="G50" s="174"/>
      <c r="H50" s="174"/>
      <c r="I50" s="174"/>
    </row>
    <row r="51" spans="1:9">
      <c r="A51" s="162">
        <v>45322</v>
      </c>
      <c r="B51" s="163">
        <v>105.17939814814814</v>
      </c>
      <c r="C51" s="163">
        <v>101.58836573668195</v>
      </c>
      <c r="D51" s="163">
        <v>93.005144689609182</v>
      </c>
      <c r="E51" s="168"/>
      <c r="F51" s="175"/>
      <c r="G51" s="174"/>
      <c r="H51" s="174"/>
      <c r="I51" s="174"/>
    </row>
    <row r="52" spans="1:9">
      <c r="A52" s="162">
        <v>45351</v>
      </c>
      <c r="B52" s="163">
        <v>103.7037037037037</v>
      </c>
      <c r="C52" s="163">
        <v>100.19081016966634</v>
      </c>
      <c r="D52" s="163">
        <v>91.385395054931365</v>
      </c>
      <c r="E52" s="168"/>
      <c r="F52" s="175"/>
      <c r="G52" s="174"/>
      <c r="H52" s="174"/>
      <c r="I52" s="174"/>
    </row>
    <row r="53" spans="1:9">
      <c r="A53" s="162">
        <v>45382</v>
      </c>
      <c r="B53" s="163">
        <v>106.51041666666667</v>
      </c>
      <c r="C53" s="163">
        <v>102.60172244855859</v>
      </c>
      <c r="D53" s="163">
        <v>93.401212653664601</v>
      </c>
      <c r="E53" s="168"/>
      <c r="F53" s="175"/>
      <c r="G53" s="174"/>
      <c r="H53" s="174"/>
      <c r="I53" s="174"/>
    </row>
    <row r="54" spans="1:9">
      <c r="A54" s="162">
        <v>45412</v>
      </c>
      <c r="B54" s="163">
        <v>108.24652777777777</v>
      </c>
      <c r="C54" s="163">
        <v>103.48099633850755</v>
      </c>
      <c r="D54" s="163">
        <v>94.371830966547691</v>
      </c>
      <c r="E54" s="168"/>
      <c r="F54" s="175"/>
      <c r="G54" s="174"/>
      <c r="H54" s="174"/>
      <c r="I54" s="174"/>
    </row>
    <row r="55" spans="1:9">
      <c r="A55" s="162">
        <v>45443</v>
      </c>
      <c r="B55" s="163">
        <v>107.5810185185185</v>
      </c>
      <c r="C55" s="163">
        <v>103.77752565623226</v>
      </c>
      <c r="D55" s="163">
        <v>94.175085199419499</v>
      </c>
      <c r="E55" s="168"/>
      <c r="F55" s="175"/>
      <c r="G55" s="174"/>
      <c r="H55" s="174"/>
      <c r="I55" s="174"/>
    </row>
    <row r="56" spans="1:9">
      <c r="A56" s="162">
        <v>45473</v>
      </c>
      <c r="B56" s="163">
        <v>108.76736111111111</v>
      </c>
      <c r="C56" s="163">
        <v>103.66149244494869</v>
      </c>
      <c r="D56" s="163">
        <v>94.638056961861338</v>
      </c>
      <c r="E56" s="168"/>
      <c r="F56" s="175"/>
      <c r="G56" s="174"/>
      <c r="H56" s="174"/>
      <c r="I56" s="174"/>
    </row>
    <row r="57" spans="1:9">
      <c r="A57" s="162">
        <v>45504</v>
      </c>
      <c r="B57" s="163">
        <v>108.99884259259261</v>
      </c>
      <c r="C57" s="163">
        <v>105.22923005518024</v>
      </c>
      <c r="D57" s="163">
        <v>95.417353683873415</v>
      </c>
      <c r="E57" s="168"/>
      <c r="F57" s="175"/>
      <c r="G57" s="174"/>
      <c r="H57" s="174"/>
      <c r="I57" s="174"/>
    </row>
    <row r="58" spans="1:9">
      <c r="A58" s="162">
        <v>45535</v>
      </c>
      <c r="B58" s="163">
        <v>105.78703703703702</v>
      </c>
      <c r="C58" s="163">
        <v>104.57944407199216</v>
      </c>
      <c r="D58" s="163">
        <v>93.651278334961447</v>
      </c>
      <c r="E58" s="168"/>
      <c r="F58" s="175"/>
      <c r="G58" s="174"/>
      <c r="H58" s="174"/>
      <c r="I58" s="174"/>
    </row>
    <row r="59" spans="1:9">
      <c r="A59" s="162">
        <v>45565</v>
      </c>
      <c r="B59" s="163">
        <v>107.34953703703702</v>
      </c>
      <c r="C59" s="163">
        <v>107.07029034087978</v>
      </c>
      <c r="D59" s="163">
        <v>95.667546188122543</v>
      </c>
      <c r="E59" s="168"/>
      <c r="F59" s="175"/>
      <c r="G59" s="174"/>
      <c r="H59" s="174"/>
      <c r="I59" s="174"/>
    </row>
    <row r="60" spans="1:9">
      <c r="A60" s="162">
        <v>45596</v>
      </c>
      <c r="B60" s="163">
        <v>107.46527777777779</v>
      </c>
      <c r="C60" s="163">
        <v>104.21845185910989</v>
      </c>
      <c r="D60" s="163">
        <v>94.028246730433423</v>
      </c>
      <c r="E60" s="168"/>
      <c r="F60" s="175"/>
      <c r="G60" s="174"/>
      <c r="H60" s="174"/>
      <c r="I60" s="174"/>
    </row>
    <row r="61" spans="1:9">
      <c r="A61" s="162">
        <v>45626</v>
      </c>
      <c r="B61" s="163">
        <v>105.32407407407408</v>
      </c>
      <c r="C61" s="163">
        <v>99.27285854262287</v>
      </c>
      <c r="D61" s="163">
        <v>90.774126778323975</v>
      </c>
      <c r="E61" s="168"/>
      <c r="F61" s="175"/>
      <c r="G61" s="174"/>
      <c r="H61" s="174"/>
      <c r="I61" s="174"/>
    </row>
    <row r="62" spans="1:9">
      <c r="A62" s="162">
        <v>45657</v>
      </c>
      <c r="B62" s="163">
        <v>105.52662037037037</v>
      </c>
      <c r="C62" s="163">
        <v>97.890774070445048</v>
      </c>
      <c r="D62" s="163">
        <v>89.828296794474511</v>
      </c>
      <c r="E62" s="168"/>
      <c r="F62" s="175"/>
      <c r="G62" s="174"/>
      <c r="H62" s="174"/>
      <c r="I62" s="174"/>
    </row>
    <row r="4359" spans="7:8">
      <c r="G4359" s="176" t="e">
        <f>#REF!/#REF!-1</f>
        <v>#REF!</v>
      </c>
      <c r="H4359" s="176" t="e">
        <f>#REF!/#REF!-1</f>
        <v>#REF!</v>
      </c>
    </row>
    <row r="4368" spans="7:8">
      <c r="H4368" s="176" t="e">
        <f>#REF!/#REF!-1</f>
        <v>#REF!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rightToLeft="1" topLeftCell="B1" zoomScaleNormal="100" workbookViewId="0">
      <selection activeCell="E29" sqref="E29"/>
    </sheetView>
  </sheetViews>
  <sheetFormatPr defaultColWidth="9" defaultRowHeight="15"/>
  <cols>
    <col min="1" max="1" width="24.625" style="9" bestFit="1" customWidth="1"/>
    <col min="2" max="8" width="9" style="9"/>
    <col min="9" max="9" width="11.5" style="9" customWidth="1"/>
    <col min="10" max="11" width="11.75" style="9" bestFit="1" customWidth="1"/>
    <col min="12" max="16384" width="9" style="9"/>
  </cols>
  <sheetData>
    <row r="1" spans="1:12">
      <c r="A1" s="120" t="s">
        <v>18</v>
      </c>
      <c r="B1" s="121" t="s">
        <v>31</v>
      </c>
      <c r="C1" s="121" t="s">
        <v>33</v>
      </c>
      <c r="D1" s="121" t="s">
        <v>32</v>
      </c>
      <c r="E1" s="122" t="s">
        <v>21</v>
      </c>
      <c r="F1" s="122" t="s">
        <v>34</v>
      </c>
      <c r="G1" s="122" t="s">
        <v>51</v>
      </c>
      <c r="H1" s="122" t="s">
        <v>81</v>
      </c>
      <c r="I1" s="122" t="s">
        <v>91</v>
      </c>
      <c r="J1" s="123" t="s">
        <v>102</v>
      </c>
      <c r="K1" s="124" t="s">
        <v>128</v>
      </c>
    </row>
    <row r="2" spans="1:12">
      <c r="A2" s="117" t="s">
        <v>25</v>
      </c>
      <c r="B2" s="109">
        <v>16.8</v>
      </c>
      <c r="C2" s="109">
        <v>18.7</v>
      </c>
      <c r="D2" s="109">
        <v>17.100000000000001</v>
      </c>
      <c r="E2" s="109">
        <v>19.306793939379872</v>
      </c>
      <c r="F2" s="109">
        <v>18.600000000000001</v>
      </c>
      <c r="G2" s="109">
        <v>21.623720137191359</v>
      </c>
      <c r="H2" s="110">
        <v>19</v>
      </c>
      <c r="I2" s="110">
        <v>16.268448313519926</v>
      </c>
      <c r="J2" s="111">
        <v>22.733827392062572</v>
      </c>
      <c r="K2" s="119">
        <v>24.756380011329497</v>
      </c>
    </row>
    <row r="3" spans="1:12">
      <c r="A3" s="118" t="s">
        <v>22</v>
      </c>
      <c r="B3" s="112">
        <v>14.4</v>
      </c>
      <c r="C3" s="112">
        <v>16.8</v>
      </c>
      <c r="D3" s="112">
        <v>16</v>
      </c>
      <c r="E3" s="112">
        <v>18.448985627110826</v>
      </c>
      <c r="F3" s="112">
        <v>16.600000000000001</v>
      </c>
      <c r="G3" s="112">
        <v>21.672594489758911</v>
      </c>
      <c r="H3" s="113">
        <v>17.899999999999999</v>
      </c>
      <c r="I3" s="113">
        <v>18.183895444134471</v>
      </c>
      <c r="J3" s="114">
        <v>25.722788067525791</v>
      </c>
      <c r="K3" s="156">
        <v>28.807000284546479</v>
      </c>
    </row>
    <row r="4" spans="1:12">
      <c r="A4" s="117" t="s">
        <v>24</v>
      </c>
      <c r="B4" s="109">
        <v>15.6</v>
      </c>
      <c r="C4" s="109">
        <v>17.100000000000001</v>
      </c>
      <c r="D4" s="109">
        <v>15.3</v>
      </c>
      <c r="E4" s="109">
        <v>18.38507323542882</v>
      </c>
      <c r="F4" s="109">
        <v>17.5</v>
      </c>
      <c r="G4" s="109">
        <v>20.99761406866968</v>
      </c>
      <c r="H4" s="110">
        <v>17.8</v>
      </c>
      <c r="I4" s="110">
        <v>15.996381521352736</v>
      </c>
      <c r="J4" s="111">
        <v>22.152756366456849</v>
      </c>
      <c r="K4" s="119">
        <v>25.05678145306748</v>
      </c>
    </row>
    <row r="5" spans="1:12">
      <c r="A5" s="118" t="s">
        <v>23</v>
      </c>
      <c r="B5" s="112">
        <v>11.5</v>
      </c>
      <c r="C5" s="112">
        <v>12.1</v>
      </c>
      <c r="D5" s="112">
        <v>11.8</v>
      </c>
      <c r="E5" s="112">
        <v>12.727979158373262</v>
      </c>
      <c r="F5" s="112">
        <v>13.3</v>
      </c>
      <c r="G5" s="112">
        <v>13.825828908511925</v>
      </c>
      <c r="H5" s="113">
        <v>14.1</v>
      </c>
      <c r="I5" s="113">
        <v>14.75745146294777</v>
      </c>
      <c r="J5" s="114">
        <v>15.520733152074378</v>
      </c>
      <c r="K5" s="156">
        <v>13.187475785657984</v>
      </c>
    </row>
    <row r="6" spans="1:12">
      <c r="A6" s="117" t="s">
        <v>35</v>
      </c>
      <c r="B6" s="109">
        <v>14.236993352379029</v>
      </c>
      <c r="C6" s="109">
        <v>15.994</v>
      </c>
      <c r="D6" s="109">
        <v>14.9</v>
      </c>
      <c r="E6" s="109">
        <v>17.2</v>
      </c>
      <c r="F6" s="109">
        <v>16.399999999999999</v>
      </c>
      <c r="G6" s="109">
        <v>19.695992269305179</v>
      </c>
      <c r="H6" s="110">
        <v>17.3</v>
      </c>
      <c r="I6" s="110">
        <v>16.3</v>
      </c>
      <c r="J6" s="111">
        <v>22.20710451447685</v>
      </c>
      <c r="K6" s="119">
        <v>22.95190938365036</v>
      </c>
    </row>
    <row r="7" spans="1:12">
      <c r="A7" s="34"/>
      <c r="F7" s="40"/>
      <c r="G7" s="40"/>
      <c r="H7" s="40"/>
    </row>
    <row r="8" spans="1:12">
      <c r="A8" s="34"/>
      <c r="F8" s="40"/>
      <c r="G8" s="40"/>
      <c r="H8" s="40"/>
    </row>
    <row r="9" spans="1:12">
      <c r="A9" s="34"/>
      <c r="F9" s="40"/>
      <c r="G9" s="41"/>
      <c r="H9" s="41"/>
      <c r="L9" s="40"/>
    </row>
    <row r="10" spans="1:12">
      <c r="A10" s="34"/>
      <c r="F10" s="40"/>
      <c r="G10" s="41"/>
      <c r="H10" s="41"/>
      <c r="L10" s="40"/>
    </row>
    <row r="11" spans="1:12">
      <c r="A11" s="34"/>
      <c r="G11" s="41"/>
      <c r="H11" s="41"/>
      <c r="L11" s="40"/>
    </row>
    <row r="12" spans="1:12">
      <c r="A12" s="34"/>
      <c r="G12" s="41"/>
      <c r="H12" s="41"/>
      <c r="L12" s="40"/>
    </row>
    <row r="13" spans="1:12">
      <c r="A13" s="34"/>
    </row>
    <row r="14" spans="1:12">
      <c r="A14" s="34"/>
    </row>
    <row r="15" spans="1:12">
      <c r="A15" s="34"/>
    </row>
    <row r="16" spans="1:12">
      <c r="A16" s="34"/>
    </row>
    <row r="17" spans="1:2">
      <c r="A17" s="34"/>
    </row>
    <row r="18" spans="1:2">
      <c r="A18" s="34"/>
    </row>
    <row r="19" spans="1:2">
      <c r="A19" s="34"/>
    </row>
    <row r="20" spans="1:2">
      <c r="A20" s="34"/>
      <c r="B20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rightToLeft="1" zoomScaleNormal="100" workbookViewId="0">
      <selection activeCell="C19" sqref="C19"/>
    </sheetView>
  </sheetViews>
  <sheetFormatPr defaultColWidth="9" defaultRowHeight="15"/>
  <cols>
    <col min="1" max="9" width="9" style="9"/>
    <col min="10" max="11" width="9" style="9" customWidth="1"/>
    <col min="12" max="16384" width="9" style="9"/>
  </cols>
  <sheetData>
    <row r="1" spans="1:20">
      <c r="A1" s="179" t="s">
        <v>152</v>
      </c>
      <c r="F1"/>
    </row>
    <row r="2" spans="1:20">
      <c r="A2" s="179" t="s">
        <v>64</v>
      </c>
    </row>
    <row r="3" spans="1:20">
      <c r="T3" s="39"/>
    </row>
    <row r="4" spans="1:20">
      <c r="G4" s="1"/>
      <c r="H4" s="1"/>
    </row>
    <row r="5" spans="1:20">
      <c r="G5" s="1"/>
      <c r="H5" s="1"/>
    </row>
    <row r="14" spans="1:20">
      <c r="A14" s="10"/>
      <c r="B14" s="10"/>
      <c r="C14" s="10"/>
      <c r="D14" s="10"/>
      <c r="E14" s="10"/>
      <c r="F14" s="10"/>
      <c r="G14" s="10"/>
      <c r="H14" s="10"/>
    </row>
    <row r="15" spans="1:20">
      <c r="A15" s="10"/>
      <c r="B15" s="10"/>
      <c r="C15" s="10"/>
      <c r="D15" s="10"/>
      <c r="E15" s="10"/>
      <c r="F15" s="10"/>
      <c r="G15" s="10"/>
      <c r="H15" s="10"/>
    </row>
    <row r="16" spans="1:20">
      <c r="A16" s="177" t="s">
        <v>163</v>
      </c>
      <c r="B16" s="10"/>
      <c r="C16" s="10"/>
      <c r="D16" s="10"/>
      <c r="E16" s="10"/>
      <c r="F16" s="10"/>
      <c r="G16" s="10"/>
      <c r="H16" s="10"/>
    </row>
    <row r="17" spans="1:8">
      <c r="A17" s="10"/>
      <c r="B17" s="10"/>
      <c r="C17" s="10"/>
      <c r="D17" s="10"/>
      <c r="E17" s="10"/>
      <c r="F17" s="10"/>
      <c r="G17" s="10"/>
      <c r="H17" s="10"/>
    </row>
    <row r="18" spans="1:8">
      <c r="A18" s="10"/>
      <c r="B18" s="10"/>
      <c r="C18" s="10"/>
      <c r="D18" s="10"/>
      <c r="E18" s="10"/>
      <c r="F18" s="10"/>
      <c r="G18" s="10"/>
      <c r="H18" s="10"/>
    </row>
    <row r="19" spans="1:8">
      <c r="A19" s="10"/>
      <c r="B19" s="10"/>
      <c r="C19" s="10"/>
      <c r="D19" s="10"/>
      <c r="E19" s="10"/>
      <c r="F19" s="10"/>
      <c r="G19" s="10"/>
      <c r="H19" s="10"/>
    </row>
    <row r="20" spans="1:8">
      <c r="A20" s="10"/>
      <c r="B20" s="10"/>
      <c r="C20" s="10"/>
      <c r="D20" s="10"/>
      <c r="E20" s="10"/>
      <c r="F20" s="10"/>
      <c r="G20" s="10"/>
      <c r="H20" s="10"/>
    </row>
    <row r="21" spans="1:8">
      <c r="A21" s="10"/>
      <c r="B21" s="60"/>
      <c r="C21" s="10"/>
      <c r="D21" s="10"/>
      <c r="E21" s="10"/>
      <c r="F21" s="10" t="s">
        <v>105</v>
      </c>
      <c r="G21" s="10"/>
      <c r="H21" s="59"/>
    </row>
    <row r="22" spans="1:8">
      <c r="A22" s="10"/>
      <c r="B22" s="10"/>
      <c r="C22" s="10"/>
      <c r="D22" s="10"/>
      <c r="E22" s="10"/>
      <c r="F22" s="10"/>
      <c r="G22" s="10"/>
      <c r="H22" s="10"/>
    </row>
    <row r="23" spans="1:8">
      <c r="A23" s="10"/>
      <c r="B23" s="10"/>
      <c r="C23" s="10"/>
      <c r="D23" s="10"/>
      <c r="E23" s="10"/>
      <c r="F23" s="10"/>
      <c r="G23" s="10"/>
      <c r="H23" s="10"/>
    </row>
    <row r="24" spans="1:8">
      <c r="A24" s="10"/>
      <c r="B24" s="10"/>
      <c r="C24" s="10"/>
      <c r="D24" s="10"/>
      <c r="E24" s="10"/>
      <c r="F24" s="10"/>
      <c r="G24" s="10"/>
      <c r="H24" s="10"/>
    </row>
    <row r="25" spans="1:8">
      <c r="A25" s="10"/>
      <c r="B25" s="10"/>
      <c r="C25" s="10"/>
      <c r="D25" s="10"/>
      <c r="E25" s="10"/>
      <c r="F25" s="10"/>
      <c r="G25" s="10"/>
      <c r="H25" s="10"/>
    </row>
    <row r="26" spans="1:8">
      <c r="A26" s="10"/>
      <c r="B26" s="10"/>
      <c r="C26" s="10"/>
      <c r="D26" s="10"/>
      <c r="E26" s="10"/>
      <c r="F26" s="10"/>
      <c r="G26" s="10"/>
      <c r="H26" s="10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6"/>
  <dimension ref="A1:M20"/>
  <sheetViews>
    <sheetView rightToLeft="1" workbookViewId="0">
      <selection activeCell="C31" sqref="C31"/>
    </sheetView>
  </sheetViews>
  <sheetFormatPr defaultColWidth="9" defaultRowHeight="15"/>
  <cols>
    <col min="1" max="1" width="9" style="9"/>
    <col min="2" max="2" width="24.75" style="9" customWidth="1"/>
    <col min="3" max="3" width="25.375" style="9" customWidth="1"/>
    <col min="4" max="4" width="9" style="9"/>
    <col min="5" max="5" width="11.125" style="9" bestFit="1" customWidth="1"/>
    <col min="6" max="16384" width="9" style="9"/>
  </cols>
  <sheetData>
    <row r="1" spans="1:13" ht="90">
      <c r="A1" s="47" t="s">
        <v>15</v>
      </c>
      <c r="B1" s="48" t="s">
        <v>55</v>
      </c>
      <c r="C1" s="49" t="s">
        <v>54</v>
      </c>
      <c r="D1" s="48" t="s">
        <v>97</v>
      </c>
      <c r="E1" s="67" t="s">
        <v>84</v>
      </c>
      <c r="G1"/>
      <c r="H1"/>
      <c r="I1"/>
      <c r="J1"/>
      <c r="K1"/>
      <c r="L1"/>
      <c r="M1"/>
    </row>
    <row r="2" spans="1:13">
      <c r="A2" s="50">
        <v>2012</v>
      </c>
      <c r="B2" s="51">
        <v>1085.2000000000003</v>
      </c>
      <c r="C2" s="153">
        <v>-5141.7203539420161</v>
      </c>
      <c r="D2" s="9">
        <v>4080.6484855330873</v>
      </c>
      <c r="E2" s="9">
        <f>SUM(טבלה1226[[#This Row],[תנועות נטו במכשירי הון]:[תנועה נטו בחשיפה לשקלים באמצעות מכשירים נגזרים]])</f>
        <v>24.128131591071451</v>
      </c>
      <c r="G2"/>
      <c r="H2"/>
      <c r="I2"/>
      <c r="J2"/>
      <c r="K2"/>
      <c r="L2"/>
      <c r="M2"/>
    </row>
    <row r="3" spans="1:13">
      <c r="A3" s="50">
        <v>2013</v>
      </c>
      <c r="B3" s="51">
        <v>1721.9</v>
      </c>
      <c r="C3" s="153">
        <v>-2441.6622537028366</v>
      </c>
      <c r="D3" s="9">
        <v>-2972.2414344412464</v>
      </c>
      <c r="E3" s="9">
        <f>SUM(טבלה1226[[#This Row],[תנועות נטו במכשירי הון]:[תנועה נטו בחשיפה לשקלים באמצעות מכשירים נגזרים]])</f>
        <v>-3692.0036881440828</v>
      </c>
      <c r="G3"/>
      <c r="H3"/>
      <c r="I3"/>
      <c r="J3"/>
      <c r="K3"/>
      <c r="L3"/>
      <c r="M3"/>
    </row>
    <row r="4" spans="1:13">
      <c r="A4" s="50">
        <v>2014</v>
      </c>
      <c r="B4" s="51">
        <v>1223.2</v>
      </c>
      <c r="C4" s="153">
        <v>3561.4739848130043</v>
      </c>
      <c r="D4" s="9">
        <v>-6950.3663235309086</v>
      </c>
      <c r="E4" s="9">
        <f>SUM(טבלה1226[[#This Row],[תנועות נטו במכשירי הון]:[תנועה נטו בחשיפה לשקלים באמצעות מכשירים נגזרים]])</f>
        <v>-2165.692338717904</v>
      </c>
      <c r="H4" s="93"/>
    </row>
    <row r="5" spans="1:13">
      <c r="A5" s="50">
        <v>2015</v>
      </c>
      <c r="B5" s="51">
        <v>2178.9</v>
      </c>
      <c r="C5" s="153">
        <v>-814.0639316966201</v>
      </c>
      <c r="D5" s="9">
        <v>992.13292809561972</v>
      </c>
      <c r="E5" s="9">
        <f>SUM(טבלה1226[[#This Row],[תנועות נטו במכשירי הון]:[תנועה נטו בחשיפה לשקלים באמצעות מכשירים נגזרים]])</f>
        <v>2356.9689963989995</v>
      </c>
      <c r="H5" s="93"/>
    </row>
    <row r="6" spans="1:13">
      <c r="A6" s="50">
        <v>2016</v>
      </c>
      <c r="B6" s="51">
        <v>-642.20000000000005</v>
      </c>
      <c r="C6" s="153">
        <v>-526.40719548515926</v>
      </c>
      <c r="D6" s="9">
        <v>1760</v>
      </c>
      <c r="E6" s="9">
        <f>SUM(טבלה1226[[#This Row],[תנועות נטו במכשירי הון]:[תנועה נטו בחשיפה לשקלים באמצעות מכשירים נגזרים]])</f>
        <v>591.39280451484069</v>
      </c>
      <c r="H6" s="93"/>
    </row>
    <row r="7" spans="1:13">
      <c r="A7" s="50">
        <v>2017</v>
      </c>
      <c r="B7" s="125">
        <v>2568.3000000000002</v>
      </c>
      <c r="C7" s="126">
        <v>164.50358250384704</v>
      </c>
      <c r="D7" s="9">
        <v>-1831.3483095020092</v>
      </c>
      <c r="E7" s="9">
        <f>SUM(טבלה1226[[#This Row],[תנועות נטו במכשירי הון]:[תנועה נטו בחשיפה לשקלים באמצעות מכשירים נגזרים]])</f>
        <v>901.45527300183812</v>
      </c>
      <c r="H7" s="93"/>
    </row>
    <row r="8" spans="1:13">
      <c r="A8" s="50">
        <v>2018</v>
      </c>
      <c r="B8" s="51">
        <v>4029.1000000000008</v>
      </c>
      <c r="C8" s="153">
        <v>4056.3533381208053</v>
      </c>
      <c r="D8" s="9">
        <v>-11378.457363963036</v>
      </c>
      <c r="E8" s="9">
        <f>SUM(טבלה1226[[#This Row],[תנועות נטו במכשירי הון]:[תנועה נטו בחשיפה לשקלים באמצעות מכשירים נגזרים]])</f>
        <v>-3293.0040258422305</v>
      </c>
      <c r="H8" s="93"/>
    </row>
    <row r="9" spans="1:13">
      <c r="A9" s="50">
        <v>2019</v>
      </c>
      <c r="B9" s="125">
        <v>755.69999999999993</v>
      </c>
      <c r="C9" s="126">
        <v>-1549</v>
      </c>
      <c r="D9" s="9">
        <v>1313.2471015339943</v>
      </c>
      <c r="E9" s="9">
        <f>SUM(טבלה1226[[#This Row],[תנועות נטו במכשירי הון]:[תנועה נטו בחשיפה לשקלים באמצעות מכשירים נגזרים]])</f>
        <v>519.94710153399421</v>
      </c>
      <c r="H9" s="93"/>
    </row>
    <row r="10" spans="1:13">
      <c r="A10" s="21">
        <v>2020</v>
      </c>
      <c r="B10" s="125">
        <v>-920</v>
      </c>
      <c r="C10" s="126">
        <v>6280</v>
      </c>
      <c r="D10" s="9">
        <v>1851.137091204193</v>
      </c>
      <c r="E10" s="9">
        <f>SUM(טבלה1226[[#This Row],[תנועות נטו במכשירי הון]:[תנועה נטו בחשיפה לשקלים באמצעות מכשירים נגזרים]])</f>
        <v>7211.137091204193</v>
      </c>
      <c r="H10" s="93"/>
    </row>
    <row r="11" spans="1:13">
      <c r="A11" s="66">
        <v>2021</v>
      </c>
      <c r="B11" s="125">
        <v>4812</v>
      </c>
      <c r="C11" s="126">
        <v>16875</v>
      </c>
      <c r="D11" s="9">
        <v>-8519.8913041812375</v>
      </c>
      <c r="E11" s="9">
        <f>SUM(טבלה1226[[#This Row],[תנועות נטו במכשירי הון]:[תנועה נטו בחשיפה לשקלים באמצעות מכשירים נגזרים]])</f>
        <v>13167.108695818762</v>
      </c>
      <c r="H11" s="93"/>
    </row>
    <row r="12" spans="1:13">
      <c r="A12" s="86">
        <v>2022</v>
      </c>
      <c r="B12" s="125">
        <v>4701.1407550999993</v>
      </c>
      <c r="C12" s="126">
        <v>3511.4504331441985</v>
      </c>
      <c r="D12" s="6">
        <v>3503.0504561709713</v>
      </c>
      <c r="E12" s="9">
        <f>SUM(טבלה1226[[#This Row],[תנועות נטו במכשירי הון]:[תנועה נטו בחשיפה לשקלים באמצעות מכשירים נגזרים]])</f>
        <v>11715.641644415169</v>
      </c>
      <c r="H12" s="93"/>
    </row>
    <row r="13" spans="1:13">
      <c r="A13" s="89">
        <v>2023</v>
      </c>
      <c r="B13" s="125">
        <v>-275.13188769999999</v>
      </c>
      <c r="C13" s="154">
        <v>-12863.516719056861</v>
      </c>
      <c r="D13" s="34">
        <v>20710.38904532354</v>
      </c>
      <c r="E13" s="9">
        <f>SUM(טבלה1226[[#This Row],[תנועות נטו במכשירי הון]:[תנועה נטו בחשיפה לשקלים באמצעות מכשירים נגזרים]])</f>
        <v>7571.7404385666796</v>
      </c>
      <c r="H13" s="93"/>
    </row>
    <row r="14" spans="1:13">
      <c r="A14" s="127">
        <v>2024</v>
      </c>
      <c r="B14" s="125">
        <v>-164.10973829999995</v>
      </c>
      <c r="C14" s="126">
        <v>-1314.7075732018163</v>
      </c>
      <c r="D14" s="34">
        <v>1579.8146876468345</v>
      </c>
      <c r="E14" s="9">
        <f>SUM(טבלה1226[[#This Row],[תנועות נטו במכשירי הון]:[תנועה נטו בחשיפה לשקלים באמצעות מכשירים נגזרים]])</f>
        <v>100.99737614501828</v>
      </c>
    </row>
    <row r="20" spans="7:7">
      <c r="G20" s="3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9"/>
  <dimension ref="A1:H26"/>
  <sheetViews>
    <sheetView rightToLeft="1" zoomScaleNormal="100" workbookViewId="0">
      <selection activeCell="C24" sqref="C24"/>
    </sheetView>
  </sheetViews>
  <sheetFormatPr defaultColWidth="9" defaultRowHeight="15"/>
  <cols>
    <col min="1" max="16384" width="9" style="9"/>
  </cols>
  <sheetData>
    <row r="1" spans="1:8">
      <c r="A1" s="179" t="s">
        <v>148</v>
      </c>
    </row>
    <row r="2" spans="1:8">
      <c r="A2" s="179" t="s">
        <v>141</v>
      </c>
    </row>
    <row r="14" spans="1:8">
      <c r="A14" s="10"/>
      <c r="B14" s="10"/>
      <c r="C14" s="10"/>
      <c r="D14" s="10"/>
      <c r="E14" s="10"/>
      <c r="F14" s="10"/>
      <c r="G14" s="10"/>
      <c r="H14" s="10"/>
    </row>
    <row r="15" spans="1:8">
      <c r="A15" s="10"/>
      <c r="B15" s="10"/>
      <c r="C15" s="10"/>
      <c r="D15" s="10"/>
      <c r="E15" s="10"/>
      <c r="F15" s="10"/>
      <c r="G15" s="10"/>
      <c r="H15" s="10"/>
    </row>
    <row r="16" spans="1:8">
      <c r="A16" s="177" t="s">
        <v>147</v>
      </c>
      <c r="B16" s="10"/>
      <c r="C16" s="10"/>
      <c r="D16" s="10"/>
      <c r="E16" s="10"/>
      <c r="F16" s="10"/>
      <c r="G16" s="10"/>
      <c r="H16" s="10"/>
    </row>
    <row r="17" spans="1:8">
      <c r="A17" s="10"/>
      <c r="B17" s="10"/>
      <c r="C17" s="10"/>
      <c r="D17" s="10"/>
      <c r="E17" s="10"/>
      <c r="F17" s="10"/>
      <c r="G17" s="10"/>
      <c r="H17" s="10"/>
    </row>
    <row r="18" spans="1:8">
      <c r="A18" s="10"/>
      <c r="B18" s="10"/>
      <c r="C18" s="10"/>
      <c r="D18" s="10"/>
      <c r="E18" s="10"/>
      <c r="F18" s="10"/>
      <c r="G18" s="10"/>
      <c r="H18" s="10"/>
    </row>
    <row r="19" spans="1:8">
      <c r="A19" s="10"/>
      <c r="B19" s="10"/>
      <c r="C19" s="10"/>
      <c r="D19" s="10"/>
      <c r="E19" s="10"/>
      <c r="F19" s="10"/>
      <c r="G19" s="10"/>
      <c r="H19" s="10"/>
    </row>
    <row r="20" spans="1:8">
      <c r="A20" s="10"/>
      <c r="B20" s="10"/>
      <c r="C20" s="10"/>
      <c r="D20" s="10"/>
      <c r="E20" s="10"/>
      <c r="F20" s="10"/>
      <c r="G20" s="10"/>
      <c r="H20" s="10"/>
    </row>
    <row r="21" spans="1:8">
      <c r="A21" s="10"/>
      <c r="B21" s="10"/>
      <c r="C21" s="10"/>
      <c r="D21" s="10"/>
      <c r="E21" s="10"/>
      <c r="F21" s="10"/>
      <c r="G21" s="10"/>
      <c r="H21" s="59"/>
    </row>
    <row r="22" spans="1:8">
      <c r="A22" s="10"/>
      <c r="B22" s="10"/>
      <c r="C22" s="10"/>
      <c r="D22" s="10"/>
      <c r="E22" s="10"/>
      <c r="F22" s="10"/>
      <c r="G22" s="10"/>
      <c r="H22" s="10"/>
    </row>
    <row r="23" spans="1:8">
      <c r="A23" s="10"/>
      <c r="B23" s="10"/>
      <c r="C23" s="10"/>
      <c r="D23" s="10"/>
      <c r="E23" s="10"/>
      <c r="F23" s="10"/>
      <c r="G23" s="10"/>
      <c r="H23" s="10"/>
    </row>
    <row r="24" spans="1:8">
      <c r="A24" s="10"/>
      <c r="B24" s="10"/>
      <c r="C24" s="10"/>
      <c r="D24" s="10"/>
      <c r="E24" s="10"/>
      <c r="F24" s="10"/>
      <c r="G24" s="10"/>
      <c r="H24" s="10"/>
    </row>
    <row r="25" spans="1:8">
      <c r="A25" s="10"/>
      <c r="B25" s="10"/>
      <c r="C25" s="10"/>
      <c r="D25" s="10"/>
      <c r="E25" s="10"/>
      <c r="F25" s="10"/>
      <c r="G25" s="10"/>
      <c r="H25" s="10"/>
    </row>
    <row r="26" spans="1:8">
      <c r="A26" s="10"/>
      <c r="B26" s="10"/>
      <c r="C26" s="10"/>
      <c r="D26" s="10"/>
      <c r="E26" s="10"/>
      <c r="F26" s="10"/>
      <c r="G26" s="10"/>
      <c r="H26" s="10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0"/>
  <dimension ref="A1:F25"/>
  <sheetViews>
    <sheetView rightToLeft="1" zoomScaleNormal="100" workbookViewId="0">
      <selection activeCell="F25" activeCellId="1" sqref="F13 F25"/>
    </sheetView>
  </sheetViews>
  <sheetFormatPr defaultColWidth="9" defaultRowHeight="15"/>
  <cols>
    <col min="1" max="2" width="9" style="9"/>
    <col min="3" max="3" width="17.625" style="9" bestFit="1" customWidth="1"/>
    <col min="4" max="5" width="13.75" style="9" customWidth="1"/>
    <col min="6" max="6" width="16.5" style="9" customWidth="1"/>
    <col min="7" max="16384" width="9" style="9"/>
  </cols>
  <sheetData>
    <row r="1" spans="1:6">
      <c r="A1" s="17" t="s">
        <v>17</v>
      </c>
      <c r="B1" s="17" t="s">
        <v>16</v>
      </c>
      <c r="C1" s="17" t="s">
        <v>37</v>
      </c>
      <c r="D1" s="15" t="s">
        <v>53</v>
      </c>
      <c r="E1" s="16" t="s">
        <v>98</v>
      </c>
      <c r="F1" s="16" t="s">
        <v>99</v>
      </c>
    </row>
    <row r="2" spans="1:6">
      <c r="A2" s="1">
        <v>2023</v>
      </c>
      <c r="B2" s="18">
        <v>1</v>
      </c>
      <c r="C2" s="69">
        <v>-18.797258020083394</v>
      </c>
      <c r="D2" s="87">
        <v>31.97324972669276</v>
      </c>
      <c r="E2" s="87">
        <v>49.998969347817876</v>
      </c>
      <c r="F2" s="93">
        <f>טבלה1329[[#This Row],[מכשירים נגזרים]]+טבלה1329[[#This Row],[מכשירי חוב]]+טבלה1329[[#This Row],[מכשירי הון]]</f>
        <v>63.174961054427243</v>
      </c>
    </row>
    <row r="3" spans="1:6">
      <c r="A3" s="1"/>
      <c r="B3" s="18">
        <v>2</v>
      </c>
      <c r="C3" s="69">
        <v>-19.011846995639864</v>
      </c>
      <c r="D3" s="87">
        <v>28.935782349308518</v>
      </c>
      <c r="E3" s="87">
        <v>44.919683142117876</v>
      </c>
      <c r="F3" s="93">
        <f>טבלה1329[[#This Row],[מכשירים נגזרים]]+טבלה1329[[#This Row],[מכשירי חוב]]+טבלה1329[[#This Row],[מכשירי הון]]</f>
        <v>54.843618495786529</v>
      </c>
    </row>
    <row r="4" spans="1:6">
      <c r="A4" s="1"/>
      <c r="B4" s="18">
        <v>3</v>
      </c>
      <c r="C4" s="69">
        <v>-13.930450012714857</v>
      </c>
      <c r="D4" s="87">
        <v>29.258574964106305</v>
      </c>
      <c r="E4" s="87">
        <v>45.437208037817875</v>
      </c>
      <c r="F4" s="93">
        <f>טבלה1329[[#This Row],[מכשירים נגזרים]]+טבלה1329[[#This Row],[מכשירי חוב]]+טבלה1329[[#This Row],[מכשירי הון]]</f>
        <v>60.765332989209327</v>
      </c>
    </row>
    <row r="5" spans="1:6">
      <c r="A5" s="1"/>
      <c r="B5" s="18">
        <v>4</v>
      </c>
      <c r="C5" s="69">
        <v>-13.463572297301711</v>
      </c>
      <c r="D5" s="87">
        <v>28.88623053840621</v>
      </c>
      <c r="E5" s="87">
        <v>45.737678138617881</v>
      </c>
      <c r="F5" s="93">
        <f>טבלה1329[[#This Row],[מכשירים נגזרים]]+טבלה1329[[#This Row],[מכשירי חוב]]+טבלה1329[[#This Row],[מכשירי הון]]</f>
        <v>61.160336379722381</v>
      </c>
    </row>
    <row r="6" spans="1:6">
      <c r="A6" s="1"/>
      <c r="B6" s="18">
        <v>5</v>
      </c>
      <c r="C6" s="69">
        <v>-15.317477590008744</v>
      </c>
      <c r="D6" s="87">
        <v>28.670567573154962</v>
      </c>
      <c r="E6" s="87">
        <v>44.225153420817868</v>
      </c>
      <c r="F6" s="93">
        <f>טבלה1329[[#This Row],[מכשירים נגזרים]]+טבלה1329[[#This Row],[מכשירי חוב]]+טבלה1329[[#This Row],[מכשירי הון]]</f>
        <v>57.578243403964088</v>
      </c>
    </row>
    <row r="7" spans="1:6">
      <c r="A7" s="1"/>
      <c r="B7" s="18">
        <v>6</v>
      </c>
      <c r="C7" s="69">
        <v>-14.789307873919268</v>
      </c>
      <c r="D7" s="87">
        <v>28.580659479391834</v>
      </c>
      <c r="E7" s="87">
        <v>44.618040153317871</v>
      </c>
      <c r="F7" s="93">
        <f>טבלה1329[[#This Row],[מכשירים נגזרים]]+טבלה1329[[#This Row],[מכשירי חוב]]+טבלה1329[[#This Row],[מכשירי הון]]</f>
        <v>58.409391758790434</v>
      </c>
    </row>
    <row r="8" spans="1:6">
      <c r="A8" s="1"/>
      <c r="B8" s="18">
        <v>7</v>
      </c>
      <c r="C8" s="69">
        <v>-16.384068588036541</v>
      </c>
      <c r="D8" s="87">
        <v>27.282202925180396</v>
      </c>
      <c r="E8" s="87">
        <v>46.688077017017875</v>
      </c>
      <c r="F8" s="93">
        <f>טבלה1329[[#This Row],[מכשירים נגזרים]]+טבלה1329[[#This Row],[מכשירי חוב]]+טבלה1329[[#This Row],[מכשירי הון]]</f>
        <v>57.586211354161733</v>
      </c>
    </row>
    <row r="9" spans="1:6">
      <c r="A9" s="1"/>
      <c r="B9" s="18">
        <v>8</v>
      </c>
      <c r="C9" s="69">
        <v>-17.538785747132167</v>
      </c>
      <c r="D9" s="87">
        <v>27.943942059173054</v>
      </c>
      <c r="E9" s="87">
        <v>45.11742037491787</v>
      </c>
      <c r="F9" s="93">
        <f>טבלה1329[[#This Row],[מכשירים נגזרים]]+טבלה1329[[#This Row],[מכשירי חוב]]+טבלה1329[[#This Row],[מכשירי הון]]</f>
        <v>55.522576686958757</v>
      </c>
    </row>
    <row r="10" spans="1:6">
      <c r="A10" s="1"/>
      <c r="B10" s="18">
        <v>9</v>
      </c>
      <c r="C10" s="69">
        <v>-15.265711033762692</v>
      </c>
      <c r="D10" s="87">
        <v>28.607651617238929</v>
      </c>
      <c r="E10" s="87">
        <v>44.797269976817873</v>
      </c>
      <c r="F10" s="93">
        <f>טבלה1329[[#This Row],[מכשירים נגזרים]]+טבלה1329[[#This Row],[מכשירי חוב]]+טבלה1329[[#This Row],[מכשירי הון]]</f>
        <v>58.13921056029411</v>
      </c>
    </row>
    <row r="11" spans="1:6">
      <c r="A11" s="1"/>
      <c r="B11" s="18">
        <v>10</v>
      </c>
      <c r="C11" s="69">
        <v>-20.008226337386819</v>
      </c>
      <c r="D11" s="87">
        <v>25.837759851776138</v>
      </c>
      <c r="E11" s="87">
        <v>37.402270846517872</v>
      </c>
      <c r="F11" s="93">
        <f>טבלה1329[[#This Row],[מכשירים נגזרים]]+טבלה1329[[#This Row],[מכשירי חוב]]+טבלה1329[[#This Row],[מכשירי הון]]</f>
        <v>43.231804360907191</v>
      </c>
    </row>
    <row r="12" spans="1:6">
      <c r="A12" s="1"/>
      <c r="B12" s="68">
        <v>11</v>
      </c>
      <c r="C12" s="69">
        <v>-9.6440853616531452</v>
      </c>
      <c r="D12" s="87">
        <v>22.67556735225368</v>
      </c>
      <c r="E12" s="87">
        <v>43.57</v>
      </c>
      <c r="F12" s="93">
        <f>טבלה1329[[#This Row],[מכשירים נגזרים]]+טבלה1329[[#This Row],[מכשירי חוב]]+טבלה1329[[#This Row],[מכשירי הון]]</f>
        <v>56.601481990600533</v>
      </c>
    </row>
    <row r="13" spans="1:6">
      <c r="A13" s="1"/>
      <c r="B13" s="68">
        <v>12</v>
      </c>
      <c r="C13" s="69">
        <v>-3.8218732834135842</v>
      </c>
      <c r="D13" s="87">
        <v>19.765058443433837</v>
      </c>
      <c r="E13" s="87">
        <v>46.354999999999997</v>
      </c>
      <c r="F13" s="93">
        <f>טבלה1329[[#This Row],[מכשירים נגזרים]]+טבלה1329[[#This Row],[מכשירי חוב]]+טבלה1329[[#This Row],[מכשירי הון]]</f>
        <v>62.298185160020253</v>
      </c>
    </row>
    <row r="14" spans="1:6">
      <c r="A14" s="1">
        <v>2024</v>
      </c>
      <c r="B14" s="68">
        <v>1</v>
      </c>
      <c r="C14" s="69">
        <v>-2.6837452606042715</v>
      </c>
      <c r="D14" s="87">
        <v>17.767102611784885</v>
      </c>
      <c r="E14" s="87">
        <v>46.077638749217876</v>
      </c>
      <c r="F14" s="93">
        <f>טבלה1329[[#This Row],[מכשירים נגזרים]]+טבלה1329[[#This Row],[מכשירי חוב]]+טבלה1329[[#This Row],[מכשירי הון]]</f>
        <v>61.160996100398492</v>
      </c>
    </row>
    <row r="15" spans="1:6">
      <c r="A15" s="1"/>
      <c r="B15" s="68">
        <v>2</v>
      </c>
      <c r="C15" s="69">
        <v>1.0045870274238695</v>
      </c>
      <c r="D15" s="87">
        <v>15.628388647052084</v>
      </c>
      <c r="E15" s="87">
        <v>49.831095227517871</v>
      </c>
      <c r="F15" s="93">
        <f>טבלה1329[[#This Row],[מכשירים נגזרים]]+טבלה1329[[#This Row],[מכשירי חוב]]+טבלה1329[[#This Row],[מכשירי הון]]</f>
        <v>66.464070901993821</v>
      </c>
    </row>
    <row r="16" spans="1:6">
      <c r="A16" s="1"/>
      <c r="B16" s="68">
        <v>3</v>
      </c>
      <c r="C16" s="69">
        <v>2.6323084897495899</v>
      </c>
      <c r="D16" s="87">
        <v>12.429464122819233</v>
      </c>
      <c r="E16" s="87">
        <v>48.061740966817872</v>
      </c>
      <c r="F16" s="93">
        <f>טבלה1329[[#This Row],[מכשירים נגזרים]]+טבלה1329[[#This Row],[מכשירי חוב]]+טבלה1329[[#This Row],[מכשירי הון]]</f>
        <v>63.123513579386696</v>
      </c>
    </row>
    <row r="17" spans="1:6">
      <c r="A17" s="1"/>
      <c r="B17" s="68">
        <v>4</v>
      </c>
      <c r="C17" s="69">
        <v>-3.0979381621057365</v>
      </c>
      <c r="D17" s="87">
        <v>11.258119394445348</v>
      </c>
      <c r="E17" s="87">
        <v>45.596194411117878</v>
      </c>
      <c r="F17" s="93">
        <f>טבלה1329[[#This Row],[מכשירים נגזרים]]+טבלה1329[[#This Row],[מכשירי חוב]]+טבלה1329[[#This Row],[מכשירי הון]]</f>
        <v>53.756375643457488</v>
      </c>
    </row>
    <row r="18" spans="1:6">
      <c r="A18" s="1"/>
      <c r="B18" s="68">
        <v>5</v>
      </c>
      <c r="C18" s="69">
        <v>-0.21548738495394354</v>
      </c>
      <c r="D18" s="87">
        <v>10.753534757102617</v>
      </c>
      <c r="E18" s="87">
        <v>44.82146493931787</v>
      </c>
      <c r="F18" s="93">
        <f>טבלה1329[[#This Row],[מכשירים נגזרים]]+טבלה1329[[#This Row],[מכשירי חוב]]+טבלה1329[[#This Row],[מכשירי הון]]</f>
        <v>55.359512311466545</v>
      </c>
    </row>
    <row r="19" spans="1:6">
      <c r="A19" s="1"/>
      <c r="B19" s="68">
        <v>6</v>
      </c>
      <c r="C19" s="69">
        <v>1.3384336300092763</v>
      </c>
      <c r="D19" s="87">
        <v>10.801752428270058</v>
      </c>
      <c r="E19" s="87">
        <v>43.903066137417873</v>
      </c>
      <c r="F19" s="93">
        <f>טבלה1329[[#This Row],[מכשירים נגזרים]]+טבלה1329[[#This Row],[מכשירי חוב]]+טבלה1329[[#This Row],[מכשירי הון]]</f>
        <v>56.043252195697207</v>
      </c>
    </row>
    <row r="20" spans="1:6">
      <c r="A20" s="1"/>
      <c r="B20" s="68">
        <v>7</v>
      </c>
      <c r="C20" s="69">
        <v>1.5414688303411821E-2</v>
      </c>
      <c r="D20" s="87">
        <v>12.834512902643812</v>
      </c>
      <c r="E20" s="87">
        <v>44.398437847817867</v>
      </c>
      <c r="F20" s="93">
        <f>טבלה1329[[#This Row],[מכשירים נגזרים]]+טבלה1329[[#This Row],[מכשירי חוב]]+טבלה1329[[#This Row],[מכשירי הון]]</f>
        <v>57.248365438765092</v>
      </c>
    </row>
    <row r="21" spans="1:6">
      <c r="A21" s="1"/>
      <c r="B21" s="68">
        <v>8</v>
      </c>
      <c r="C21" s="69">
        <v>1.3522012762451123</v>
      </c>
      <c r="D21" s="87">
        <v>14.701532663794332</v>
      </c>
      <c r="E21" s="87">
        <v>48.027011039017871</v>
      </c>
      <c r="F21" s="93">
        <f>טבלה1329[[#This Row],[מכשירים נגזרים]]+טבלה1329[[#This Row],[מכשירי חוב]]+טבלה1329[[#This Row],[מכשירי הון]]</f>
        <v>64.080744979057314</v>
      </c>
    </row>
    <row r="22" spans="1:6">
      <c r="A22" s="1"/>
      <c r="B22" s="68">
        <v>9</v>
      </c>
      <c r="C22" s="69">
        <v>-0.88101186259979292</v>
      </c>
      <c r="D22" s="87">
        <v>14.408649134643932</v>
      </c>
      <c r="E22" s="87">
        <v>48.137975128417878</v>
      </c>
      <c r="F22" s="93">
        <f>טבלה1329[[#This Row],[מכשירים נגזרים]]+טבלה1329[[#This Row],[מכשירי חוב]]+טבלה1329[[#This Row],[מכשירי הון]]</f>
        <v>61.665612400462017</v>
      </c>
    </row>
    <row r="23" spans="1:6">
      <c r="A23" s="1"/>
      <c r="B23" s="68">
        <v>10</v>
      </c>
      <c r="C23" s="69">
        <v>-4.0034521944437733</v>
      </c>
      <c r="D23" s="87">
        <v>16.128518085858236</v>
      </c>
      <c r="E23" s="87">
        <v>50.271325170617871</v>
      </c>
      <c r="F23" s="93">
        <f>טבלה1329[[#This Row],[מכשירים נגזרים]]+טבלה1329[[#This Row],[מכשירי חוב]]+טבלה1329[[#This Row],[מכשירי הון]]</f>
        <v>62.396391062032336</v>
      </c>
    </row>
    <row r="24" spans="1:6">
      <c r="A24" s="1"/>
      <c r="B24" s="68">
        <v>11</v>
      </c>
      <c r="C24" s="69">
        <v>-2.8200402885963487</v>
      </c>
      <c r="D24" s="87">
        <v>18.531191320498923</v>
      </c>
      <c r="E24" s="87">
        <v>52.421867679017872</v>
      </c>
      <c r="F24" s="93">
        <f>טבלה1329[[#This Row],[מכשירים נגזרים]]+טבלה1329[[#This Row],[מכשירי חוב]]+טבלה1329[[#This Row],[מכשירי הון]]</f>
        <v>68.133018710920453</v>
      </c>
    </row>
    <row r="25" spans="1:6">
      <c r="A25" s="1"/>
      <c r="B25" s="68">
        <v>12</v>
      </c>
      <c r="C25" s="69">
        <v>-2.2420585957667498</v>
      </c>
      <c r="D25" s="87">
        <v>19.194599947498897</v>
      </c>
      <c r="E25" s="87">
        <v>55.252165303617879</v>
      </c>
      <c r="F25" s="93">
        <f>טבלה1329[[#This Row],[מכשירים נגזרים]]+טבלה1329[[#This Row],[מכשירי חוב]]+טבלה1329[[#This Row],[מכשירי הון]]</f>
        <v>72.204706655350023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3"/>
  <dimension ref="A1:H26"/>
  <sheetViews>
    <sheetView rightToLeft="1" zoomScaleNormal="100" workbookViewId="0">
      <selection activeCell="C22" sqref="C22"/>
    </sheetView>
  </sheetViews>
  <sheetFormatPr defaultColWidth="9" defaultRowHeight="15"/>
  <cols>
    <col min="1" max="1" width="11.25" style="9" customWidth="1"/>
    <col min="2" max="2" width="13.75" style="9" customWidth="1"/>
    <col min="3" max="16384" width="9" style="9"/>
  </cols>
  <sheetData>
    <row r="1" spans="1:8">
      <c r="A1" s="194" t="s">
        <v>149</v>
      </c>
    </row>
    <row r="2" spans="1:8">
      <c r="A2" s="194" t="s">
        <v>162</v>
      </c>
    </row>
    <row r="3" spans="1:8">
      <c r="A3" s="42"/>
    </row>
    <row r="4" spans="1:8">
      <c r="A4" s="42"/>
    </row>
    <row r="5" spans="1:8">
      <c r="A5" s="42"/>
    </row>
    <row r="6" spans="1:8">
      <c r="A6" s="42"/>
    </row>
    <row r="14" spans="1:8">
      <c r="A14" s="10"/>
      <c r="B14" s="10"/>
      <c r="C14" s="10"/>
      <c r="D14" s="10"/>
      <c r="E14" s="10"/>
      <c r="F14" s="10"/>
      <c r="G14" s="10"/>
      <c r="H14" s="10"/>
    </row>
    <row r="15" spans="1:8">
      <c r="A15" s="10"/>
      <c r="B15" s="10"/>
      <c r="C15" s="10"/>
      <c r="D15" s="10"/>
      <c r="E15" s="10"/>
      <c r="F15" s="10"/>
      <c r="G15" s="10"/>
      <c r="H15" s="10"/>
    </row>
    <row r="16" spans="1:8">
      <c r="A16" s="177" t="s">
        <v>147</v>
      </c>
      <c r="B16" s="10"/>
      <c r="C16" s="10"/>
      <c r="D16" s="10"/>
      <c r="E16" s="10"/>
      <c r="F16" s="10"/>
      <c r="G16" s="10"/>
      <c r="H16" s="10"/>
    </row>
    <row r="17" spans="1:8">
      <c r="A17" s="10"/>
      <c r="B17" s="10"/>
      <c r="C17" s="10"/>
      <c r="D17" s="10"/>
      <c r="E17" s="10"/>
      <c r="F17" s="10"/>
      <c r="G17" s="10"/>
      <c r="H17" s="10"/>
    </row>
    <row r="18" spans="1:8">
      <c r="A18" s="10"/>
      <c r="B18" s="10"/>
      <c r="C18" s="10"/>
      <c r="D18" s="10"/>
      <c r="E18" s="10"/>
      <c r="F18" s="10"/>
      <c r="G18" s="10"/>
      <c r="H18" s="10"/>
    </row>
    <row r="19" spans="1:8">
      <c r="A19" s="10"/>
      <c r="B19" s="10"/>
      <c r="C19" s="10"/>
      <c r="D19" s="10"/>
      <c r="E19" s="10"/>
      <c r="F19" s="10"/>
      <c r="G19" s="10"/>
      <c r="H19" s="10"/>
    </row>
    <row r="20" spans="1:8">
      <c r="A20" s="10"/>
      <c r="B20" s="10"/>
      <c r="C20" s="10"/>
      <c r="D20" s="10"/>
      <c r="E20" s="10"/>
      <c r="F20" s="10"/>
      <c r="G20" s="10"/>
      <c r="H20" s="10"/>
    </row>
    <row r="21" spans="1:8">
      <c r="A21" s="10"/>
      <c r="B21" s="10"/>
      <c r="C21" s="10"/>
      <c r="D21" s="10"/>
      <c r="E21" s="10"/>
      <c r="F21" s="10"/>
      <c r="G21" s="10"/>
      <c r="H21" s="59"/>
    </row>
    <row r="22" spans="1:8">
      <c r="A22" s="10"/>
      <c r="B22" s="10"/>
      <c r="C22" s="10"/>
      <c r="D22" s="10"/>
      <c r="E22" s="10"/>
      <c r="F22" s="10"/>
      <c r="G22" s="10"/>
      <c r="H22" s="10"/>
    </row>
    <row r="23" spans="1:8">
      <c r="A23" s="10"/>
      <c r="B23" s="10"/>
      <c r="C23" s="10"/>
      <c r="D23" s="10"/>
      <c r="E23" s="10"/>
      <c r="F23" s="10"/>
      <c r="G23" s="10"/>
      <c r="H23" s="10"/>
    </row>
    <row r="24" spans="1:8">
      <c r="A24" s="10"/>
      <c r="B24" s="10"/>
      <c r="C24" s="10"/>
      <c r="D24" s="10"/>
      <c r="E24" s="10"/>
      <c r="F24" s="10"/>
      <c r="G24" s="10"/>
      <c r="H24" s="10"/>
    </row>
    <row r="25" spans="1:8">
      <c r="A25" s="10"/>
      <c r="B25" s="10"/>
      <c r="C25" s="10"/>
      <c r="D25" s="10"/>
      <c r="E25" s="10"/>
      <c r="F25" s="10"/>
      <c r="G25" s="10"/>
      <c r="H25" s="10"/>
    </row>
    <row r="26" spans="1:8">
      <c r="A26" s="10"/>
      <c r="B26" s="10"/>
      <c r="C26" s="10"/>
      <c r="D26" s="10"/>
      <c r="E26" s="10"/>
      <c r="F26" s="10"/>
      <c r="G26" s="10"/>
      <c r="H26" s="10"/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/>
  <dimension ref="A1:E9"/>
  <sheetViews>
    <sheetView rightToLeft="1" zoomScaleNormal="100" workbookViewId="0">
      <selection activeCell="D18" sqref="D18"/>
    </sheetView>
  </sheetViews>
  <sheetFormatPr defaultColWidth="9" defaultRowHeight="15"/>
  <cols>
    <col min="1" max="1" width="5.625" style="32" customWidth="1"/>
    <col min="2" max="2" width="23" style="32" customWidth="1"/>
    <col min="3" max="4" width="16.125" style="32" customWidth="1"/>
    <col min="5" max="16384" width="9" style="32"/>
  </cols>
  <sheetData>
    <row r="1" spans="1:5">
      <c r="A1" s="23" t="s">
        <v>17</v>
      </c>
      <c r="B1" s="24" t="s">
        <v>140</v>
      </c>
      <c r="C1" s="19" t="s">
        <v>60</v>
      </c>
      <c r="D1" s="19" t="s">
        <v>61</v>
      </c>
      <c r="E1" s="101" t="s">
        <v>109</v>
      </c>
    </row>
    <row r="2" spans="1:5">
      <c r="A2" s="22" t="s">
        <v>21</v>
      </c>
      <c r="B2" s="46">
        <v>-1.8525941710430471</v>
      </c>
      <c r="C2" s="46">
        <v>30.520010509930177</v>
      </c>
      <c r="D2" s="46">
        <v>-29.302535143554294</v>
      </c>
      <c r="E2" s="99">
        <v>-3.0700695374189308</v>
      </c>
    </row>
    <row r="3" spans="1:5">
      <c r="A3" s="22" t="s">
        <v>34</v>
      </c>
      <c r="B3" s="46">
        <v>10.689547638935785</v>
      </c>
      <c r="C3" s="46">
        <v>37.184882436639192</v>
      </c>
      <c r="D3" s="46">
        <v>-25.059152317564614</v>
      </c>
      <c r="E3" s="99">
        <v>-1.4361824801387932</v>
      </c>
    </row>
    <row r="4" spans="1:5">
      <c r="A4" s="22" t="s">
        <v>51</v>
      </c>
      <c r="B4" s="46">
        <v>3.1235034479082007</v>
      </c>
      <c r="C4" s="46">
        <v>31.847277376609686</v>
      </c>
      <c r="D4" s="46">
        <v>-27.700974279719421</v>
      </c>
      <c r="E4" s="99">
        <v>-1.0227996489820619</v>
      </c>
    </row>
    <row r="5" spans="1:5">
      <c r="A5" s="22" t="s">
        <v>81</v>
      </c>
      <c r="B5" s="46">
        <v>-0.26784988577575763</v>
      </c>
      <c r="C5" s="46">
        <v>48.140041705994321</v>
      </c>
      <c r="D5" s="46">
        <v>-43.231189141983748</v>
      </c>
      <c r="E5" s="99">
        <v>-5.1767024497863332</v>
      </c>
    </row>
    <row r="6" spans="1:5">
      <c r="A6" s="22">
        <v>2022</v>
      </c>
      <c r="B6" s="46">
        <v>-11.919050632002495</v>
      </c>
      <c r="C6" s="46">
        <v>51.429087035495755</v>
      </c>
      <c r="D6" s="46">
        <v>-55.931395753194906</v>
      </c>
      <c r="E6" s="99">
        <v>-7.4167419143033442</v>
      </c>
    </row>
    <row r="7" spans="1:5">
      <c r="A7" s="98">
        <v>2023</v>
      </c>
      <c r="B7" s="46">
        <v>1.9114840149084591</v>
      </c>
      <c r="C7" s="99">
        <v>48.826999999999998</v>
      </c>
      <c r="D7" s="99">
        <v>-42.225271643596393</v>
      </c>
      <c r="E7" s="99">
        <v>-4.6902443414951449</v>
      </c>
    </row>
    <row r="8" spans="1:5">
      <c r="A8" s="129">
        <v>2024</v>
      </c>
      <c r="B8" s="100">
        <v>4.2030000000000003</v>
      </c>
      <c r="C8" s="100">
        <v>46.128999999999998</v>
      </c>
      <c r="D8" s="100">
        <v>-37.524999999999999</v>
      </c>
      <c r="E8" s="99">
        <v>-4.4000000000000004</v>
      </c>
    </row>
    <row r="9" spans="1:5">
      <c r="E9" s="13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A1:H26"/>
  <sheetViews>
    <sheetView rightToLeft="1" zoomScaleNormal="100" workbookViewId="0">
      <selection activeCell="A17" sqref="A17"/>
    </sheetView>
  </sheetViews>
  <sheetFormatPr defaultColWidth="9" defaultRowHeight="15"/>
  <cols>
    <col min="1" max="1" width="36.5" style="9" customWidth="1"/>
    <col min="2" max="16384" width="9" style="9"/>
  </cols>
  <sheetData>
    <row r="1" spans="1:8">
      <c r="A1" s="38" t="s">
        <v>150</v>
      </c>
    </row>
    <row r="2" spans="1:8">
      <c r="A2" s="9" t="s">
        <v>141</v>
      </c>
    </row>
    <row r="14" spans="1:8">
      <c r="A14" s="10"/>
      <c r="B14" s="10"/>
      <c r="C14" s="10"/>
      <c r="D14" s="10"/>
      <c r="E14" s="10"/>
      <c r="F14" s="10"/>
      <c r="G14" s="10"/>
      <c r="H14" s="10"/>
    </row>
    <row r="15" spans="1:8">
      <c r="A15" s="10"/>
      <c r="B15" s="10"/>
      <c r="C15" s="10"/>
      <c r="D15" s="10"/>
      <c r="E15" s="10"/>
      <c r="F15" s="10"/>
      <c r="G15" s="10"/>
      <c r="H15" s="10"/>
    </row>
    <row r="16" spans="1:8">
      <c r="A16" s="177" t="s">
        <v>170</v>
      </c>
      <c r="B16" s="10"/>
      <c r="C16" s="10"/>
      <c r="D16" s="10"/>
      <c r="E16" s="10"/>
      <c r="F16" s="10"/>
      <c r="G16" s="10"/>
      <c r="H16" s="10"/>
    </row>
    <row r="17" spans="1:8">
      <c r="A17" s="177" t="s">
        <v>171</v>
      </c>
      <c r="B17" s="10"/>
      <c r="D17" s="10"/>
      <c r="E17" s="10"/>
      <c r="F17" s="10"/>
      <c r="G17" s="10"/>
      <c r="H17" s="10"/>
    </row>
    <row r="18" spans="1:8">
      <c r="A18" s="10"/>
      <c r="B18" s="10"/>
      <c r="C18" s="10"/>
      <c r="D18" s="10"/>
      <c r="E18" s="10"/>
      <c r="F18" s="10"/>
      <c r="G18" s="10"/>
      <c r="H18" s="10"/>
    </row>
    <row r="19" spans="1:8">
      <c r="A19" s="10"/>
      <c r="B19" s="10"/>
      <c r="C19" s="10"/>
      <c r="D19" s="10"/>
      <c r="E19" s="10"/>
      <c r="F19" s="10"/>
      <c r="G19" s="10"/>
      <c r="H19" s="10"/>
    </row>
    <row r="20" spans="1:8">
      <c r="A20" s="10"/>
      <c r="B20" s="10"/>
      <c r="C20" s="10"/>
      <c r="D20" s="10"/>
      <c r="E20" s="10"/>
      <c r="F20" s="10"/>
      <c r="G20" s="10"/>
      <c r="H20" s="10"/>
    </row>
    <row r="21" spans="1:8">
      <c r="A21" s="10"/>
      <c r="B21" s="10"/>
      <c r="C21" s="10"/>
      <c r="D21" s="10"/>
      <c r="E21" s="10"/>
      <c r="F21" s="10"/>
      <c r="G21" s="10"/>
      <c r="H21" s="59"/>
    </row>
    <row r="22" spans="1:8">
      <c r="A22" s="10"/>
      <c r="B22" s="10"/>
      <c r="C22" s="10"/>
      <c r="D22" s="10"/>
      <c r="E22" s="10"/>
      <c r="F22" s="10"/>
      <c r="G22" s="10"/>
      <c r="H22" s="10"/>
    </row>
    <row r="23" spans="1:8">
      <c r="A23" s="10"/>
      <c r="B23" s="10"/>
      <c r="C23" s="10"/>
      <c r="D23" s="10"/>
      <c r="E23" s="10"/>
      <c r="F23" s="10"/>
      <c r="G23" s="10"/>
      <c r="H23" s="10"/>
    </row>
    <row r="24" spans="1:8">
      <c r="A24" s="10"/>
      <c r="B24" s="10"/>
      <c r="C24" s="10"/>
      <c r="D24" s="10"/>
      <c r="E24" s="10"/>
      <c r="F24" s="10"/>
      <c r="G24" s="10"/>
      <c r="H24" s="10"/>
    </row>
    <row r="25" spans="1:8">
      <c r="A25" s="10"/>
      <c r="B25" s="10"/>
      <c r="C25" s="10"/>
      <c r="D25" s="10"/>
      <c r="E25" s="10"/>
      <c r="F25" s="10"/>
      <c r="G25" s="10"/>
      <c r="H25" s="10"/>
    </row>
    <row r="26" spans="1:8">
      <c r="A26" s="10"/>
      <c r="B26" s="10"/>
      <c r="C26" s="10"/>
      <c r="D26" s="10"/>
      <c r="E26" s="10"/>
      <c r="F26" s="10"/>
      <c r="G26" s="10"/>
      <c r="H26" s="10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/>
  <dimension ref="A1:E195"/>
  <sheetViews>
    <sheetView rightToLeft="1" zoomScaleNormal="100" workbookViewId="0">
      <pane xSplit="1" ySplit="1" topLeftCell="B169" activePane="bottomRight" state="frozen"/>
      <selection activeCell="S41" sqref="S41"/>
      <selection pane="topRight" activeCell="S41" sqref="S41"/>
      <selection pane="bottomLeft" activeCell="S41" sqref="S41"/>
      <selection pane="bottomRight" activeCell="D193" sqref="D193"/>
    </sheetView>
  </sheetViews>
  <sheetFormatPr defaultColWidth="9" defaultRowHeight="15"/>
  <cols>
    <col min="1" max="1" width="9" style="147"/>
    <col min="2" max="2" width="25.875" style="147" customWidth="1"/>
    <col min="3" max="3" width="37.125" style="147" customWidth="1"/>
    <col min="4" max="4" width="18.375" style="147" customWidth="1"/>
    <col min="5" max="5" width="9" style="9"/>
    <col min="6" max="6" width="29.875" style="9" bestFit="1" customWidth="1"/>
    <col min="7" max="7" width="12.5" style="9" bestFit="1" customWidth="1"/>
    <col min="8" max="16384" width="9" style="9"/>
  </cols>
  <sheetData>
    <row r="1" spans="1:4">
      <c r="A1" s="144" t="s">
        <v>15</v>
      </c>
      <c r="B1" s="145" t="s">
        <v>36</v>
      </c>
      <c r="C1" s="145" t="s">
        <v>37</v>
      </c>
      <c r="D1" s="146" t="s">
        <v>26</v>
      </c>
    </row>
    <row r="2" spans="1:4">
      <c r="A2" s="25">
        <v>39844</v>
      </c>
      <c r="B2" s="3">
        <v>-1676.5858008050272</v>
      </c>
      <c r="C2" s="3">
        <v>-385.37109717097201</v>
      </c>
      <c r="D2" s="26">
        <v>-2061.9568979759993</v>
      </c>
    </row>
    <row r="3" spans="1:4">
      <c r="A3" s="25">
        <v>39872</v>
      </c>
      <c r="B3" s="3">
        <v>-1775.2142747409962</v>
      </c>
      <c r="C3" s="3">
        <v>-226.40965881787668</v>
      </c>
      <c r="D3" s="26">
        <v>-2001.623933558873</v>
      </c>
    </row>
    <row r="4" spans="1:4">
      <c r="A4" s="25">
        <v>39903</v>
      </c>
      <c r="B4" s="3">
        <v>-3654.6050496153039</v>
      </c>
      <c r="C4" s="3">
        <v>1644.1245988538687</v>
      </c>
      <c r="D4" s="26">
        <v>-2010.4804507614351</v>
      </c>
    </row>
    <row r="5" spans="1:4">
      <c r="A5" s="25">
        <v>39933</v>
      </c>
      <c r="B5" s="3">
        <v>-3866.0789280529643</v>
      </c>
      <c r="C5" s="3">
        <v>1103.099656497717</v>
      </c>
      <c r="D5" s="26">
        <v>-2762.9792715552476</v>
      </c>
    </row>
    <row r="6" spans="1:4">
      <c r="A6" s="25">
        <v>39964</v>
      </c>
      <c r="B6" s="3">
        <v>-6633.0814065155719</v>
      </c>
      <c r="C6" s="3">
        <v>5201.4832996462865</v>
      </c>
      <c r="D6" s="26">
        <v>-1431.5981068692854</v>
      </c>
    </row>
    <row r="7" spans="1:4">
      <c r="A7" s="25">
        <v>39994</v>
      </c>
      <c r="B7" s="3">
        <v>-7803.6502478413531</v>
      </c>
      <c r="C7" s="3">
        <v>6498.6995636641986</v>
      </c>
      <c r="D7" s="26">
        <v>-1304.9506841771545</v>
      </c>
    </row>
    <row r="8" spans="1:4">
      <c r="A8" s="25">
        <v>40025</v>
      </c>
      <c r="B8" s="3">
        <v>-10054.344560909216</v>
      </c>
      <c r="C8" s="3">
        <v>8465.3210501319281</v>
      </c>
      <c r="D8" s="26">
        <v>-1589.0235107772878</v>
      </c>
    </row>
    <row r="9" spans="1:4">
      <c r="A9" s="25">
        <v>40056</v>
      </c>
      <c r="B9" s="3">
        <v>-10885.281648041389</v>
      </c>
      <c r="C9" s="3">
        <v>9623.0138205195508</v>
      </c>
      <c r="D9" s="26">
        <v>-1262.2678275218386</v>
      </c>
    </row>
    <row r="10" spans="1:4">
      <c r="A10" s="25">
        <v>40086</v>
      </c>
      <c r="B10" s="3">
        <v>-12071.423025846823</v>
      </c>
      <c r="C10" s="3">
        <v>10717.506216072379</v>
      </c>
      <c r="D10" s="26">
        <v>-1353.9168097744441</v>
      </c>
    </row>
    <row r="11" spans="1:4">
      <c r="A11" s="25">
        <v>40117</v>
      </c>
      <c r="B11" s="3">
        <v>-13065.336587582482</v>
      </c>
      <c r="C11" s="3">
        <v>11759.372594767754</v>
      </c>
      <c r="D11" s="26">
        <v>-1305.963992814728</v>
      </c>
    </row>
    <row r="12" spans="1:4">
      <c r="A12" s="25">
        <v>40147</v>
      </c>
      <c r="B12" s="3">
        <v>-12041.999498752419</v>
      </c>
      <c r="C12" s="3">
        <v>10880.662378691983</v>
      </c>
      <c r="D12" s="26">
        <v>-1161.3371200604361</v>
      </c>
    </row>
    <row r="13" spans="1:4">
      <c r="A13" s="25">
        <v>40178</v>
      </c>
      <c r="B13" s="3">
        <v>-12819.942567986123</v>
      </c>
      <c r="C13" s="3">
        <v>11332.218569536426</v>
      </c>
      <c r="D13" s="26">
        <v>-1487.7239984496973</v>
      </c>
    </row>
    <row r="14" spans="1:4">
      <c r="A14" s="25">
        <v>40209</v>
      </c>
      <c r="B14" s="3">
        <v>-13103.134741339571</v>
      </c>
      <c r="C14" s="3">
        <v>12257.430158431796</v>
      </c>
      <c r="D14" s="26">
        <v>-845.70458290777424</v>
      </c>
    </row>
    <row r="15" spans="1:4">
      <c r="A15" s="25">
        <v>40237</v>
      </c>
      <c r="B15" s="3">
        <v>-12851.345316932726</v>
      </c>
      <c r="C15" s="3">
        <v>11916.562028451002</v>
      </c>
      <c r="D15" s="26">
        <v>-934.7832884817235</v>
      </c>
    </row>
    <row r="16" spans="1:4">
      <c r="A16" s="25">
        <v>40268</v>
      </c>
      <c r="B16" s="3">
        <v>-13877.715671963357</v>
      </c>
      <c r="C16" s="3">
        <v>12654.55421761379</v>
      </c>
      <c r="D16" s="26">
        <v>-1223.1614543495671</v>
      </c>
    </row>
    <row r="17" spans="1:4">
      <c r="A17" s="25">
        <v>40298</v>
      </c>
      <c r="B17" s="3">
        <v>-12904.399863504332</v>
      </c>
      <c r="C17" s="3">
        <v>11017.981800322927</v>
      </c>
      <c r="D17" s="26">
        <v>-1886.4180631814052</v>
      </c>
    </row>
    <row r="18" spans="1:4">
      <c r="A18" s="25">
        <v>40329</v>
      </c>
      <c r="B18" s="3">
        <v>-11968.977321557024</v>
      </c>
      <c r="C18" s="3">
        <v>10466.508537477146</v>
      </c>
      <c r="D18" s="26">
        <v>-1502.4687840798779</v>
      </c>
    </row>
    <row r="19" spans="1:4">
      <c r="A19" s="25">
        <v>40359</v>
      </c>
      <c r="B19" s="3">
        <v>-13626.806028387102</v>
      </c>
      <c r="C19" s="3">
        <v>11897.788903225806</v>
      </c>
      <c r="D19" s="26">
        <v>-1729.0171251612956</v>
      </c>
    </row>
    <row r="20" spans="1:4">
      <c r="A20" s="25">
        <v>40390</v>
      </c>
      <c r="B20" s="3">
        <v>-13709.71578970371</v>
      </c>
      <c r="C20" s="3">
        <v>12149.738168827733</v>
      </c>
      <c r="D20" s="26">
        <v>-1559.9776208759777</v>
      </c>
    </row>
    <row r="21" spans="1:4">
      <c r="A21" s="25">
        <v>40421</v>
      </c>
      <c r="B21" s="3">
        <v>-13578.571958504821</v>
      </c>
      <c r="C21" s="3">
        <v>11637.156628242075</v>
      </c>
      <c r="D21" s="26">
        <v>-1941.4153302627456</v>
      </c>
    </row>
    <row r="22" spans="1:4">
      <c r="A22" s="25">
        <v>40451</v>
      </c>
      <c r="B22" s="3">
        <v>-15581.838753069569</v>
      </c>
      <c r="C22" s="3">
        <v>13696.463574351979</v>
      </c>
      <c r="D22" s="26">
        <v>-1885.3751787175897</v>
      </c>
    </row>
    <row r="23" spans="1:4">
      <c r="A23" s="25">
        <v>40482</v>
      </c>
      <c r="B23" s="3">
        <v>-14890.128684655647</v>
      </c>
      <c r="C23" s="3">
        <v>13054.788074807477</v>
      </c>
      <c r="D23" s="26">
        <v>-1835.3406098481701</v>
      </c>
    </row>
    <row r="24" spans="1:4">
      <c r="A24" s="25">
        <v>40512</v>
      </c>
      <c r="B24" s="3">
        <v>-15113.733217267196</v>
      </c>
      <c r="C24" s="3">
        <v>13168.98964974206</v>
      </c>
      <c r="D24" s="26">
        <v>-1944.7435675251363</v>
      </c>
    </row>
    <row r="25" spans="1:4">
      <c r="A25" s="25">
        <v>40543</v>
      </c>
      <c r="B25" s="3">
        <v>-16598.310540997452</v>
      </c>
      <c r="C25" s="3">
        <v>14238.573564384333</v>
      </c>
      <c r="D25" s="26">
        <v>-2359.7369766131196</v>
      </c>
    </row>
    <row r="26" spans="1:4">
      <c r="A26" s="25">
        <v>40574</v>
      </c>
      <c r="B26" s="3">
        <v>-14093.775159029654</v>
      </c>
      <c r="C26" s="3">
        <v>11695.1708787062</v>
      </c>
      <c r="D26" s="26">
        <v>-2398.6042803234541</v>
      </c>
    </row>
    <row r="27" spans="1:4">
      <c r="A27" s="25">
        <v>40602</v>
      </c>
      <c r="B27" s="3">
        <v>-15154.002967973509</v>
      </c>
      <c r="C27" s="3">
        <v>12570.424867476533</v>
      </c>
      <c r="D27" s="26">
        <v>-2583.5781004969758</v>
      </c>
    </row>
    <row r="28" spans="1:4">
      <c r="A28" s="25">
        <v>40633</v>
      </c>
      <c r="B28" s="3">
        <v>-16408.293027865555</v>
      </c>
      <c r="C28" s="3">
        <v>13710.460117782246</v>
      </c>
      <c r="D28" s="26">
        <v>-2697.8329100833089</v>
      </c>
    </row>
    <row r="29" spans="1:4">
      <c r="A29" s="25">
        <v>40663</v>
      </c>
      <c r="B29" s="3">
        <v>-19211.802736377038</v>
      </c>
      <c r="C29" s="3">
        <v>16272.183210603829</v>
      </c>
      <c r="D29" s="26">
        <v>-2939.6195257732088</v>
      </c>
    </row>
    <row r="30" spans="1:4">
      <c r="A30" s="25">
        <v>40694</v>
      </c>
      <c r="B30" s="3">
        <v>-18792.832985161476</v>
      </c>
      <c r="C30" s="3">
        <v>16172.107116671516</v>
      </c>
      <c r="D30" s="26">
        <v>-2620.7258684899607</v>
      </c>
    </row>
    <row r="31" spans="1:4">
      <c r="A31" s="25">
        <v>40724</v>
      </c>
      <c r="B31" s="3">
        <v>-18376.63056222548</v>
      </c>
      <c r="C31" s="3">
        <v>15564.940272327965</v>
      </c>
      <c r="D31" s="26">
        <v>-2811.690289897515</v>
      </c>
    </row>
    <row r="32" spans="1:4">
      <c r="A32" s="25">
        <v>40755</v>
      </c>
      <c r="B32" s="3">
        <v>-18069.858775510205</v>
      </c>
      <c r="C32" s="3">
        <v>15398.370090379009</v>
      </c>
      <c r="D32" s="26">
        <v>-2671.4886851311967</v>
      </c>
    </row>
    <row r="33" spans="1:4">
      <c r="A33" s="25">
        <v>40786</v>
      </c>
      <c r="B33" s="3">
        <v>-15447.847821809992</v>
      </c>
      <c r="C33" s="3">
        <v>13039.76845418775</v>
      </c>
      <c r="D33" s="26">
        <v>-2408.079367622242</v>
      </c>
    </row>
    <row r="34" spans="1:4">
      <c r="A34" s="25">
        <v>40816</v>
      </c>
      <c r="B34" s="3">
        <v>-15445.289612068955</v>
      </c>
      <c r="C34" s="3">
        <v>13266.361452047413</v>
      </c>
      <c r="D34" s="26">
        <v>-2178.9281600215418</v>
      </c>
    </row>
    <row r="35" spans="1:4">
      <c r="A35" s="25">
        <v>40847</v>
      </c>
      <c r="B35" s="3">
        <v>-16851.827991120968</v>
      </c>
      <c r="C35" s="3">
        <v>14923.239203662593</v>
      </c>
      <c r="D35" s="26">
        <v>-1928.588787458375</v>
      </c>
    </row>
    <row r="36" spans="1:4">
      <c r="A36" s="25">
        <v>40877</v>
      </c>
      <c r="B36" s="3">
        <v>-16754.34056419722</v>
      </c>
      <c r="C36" s="3">
        <v>14932.405525968888</v>
      </c>
      <c r="D36" s="26">
        <v>-1821.9350382283319</v>
      </c>
    </row>
    <row r="37" spans="1:4">
      <c r="A37" s="25">
        <v>40908</v>
      </c>
      <c r="B37" s="3">
        <v>-15619.73934572102</v>
      </c>
      <c r="C37" s="3">
        <v>13924.84114629678</v>
      </c>
      <c r="D37" s="26">
        <v>-1694.8981994242404</v>
      </c>
    </row>
    <row r="38" spans="1:4">
      <c r="A38" s="25">
        <v>40939</v>
      </c>
      <c r="B38" s="3">
        <v>-16380.498513260114</v>
      </c>
      <c r="C38" s="3">
        <v>15584.06157781945</v>
      </c>
      <c r="D38" s="26">
        <v>-796.43693544066446</v>
      </c>
    </row>
    <row r="39" spans="1:4">
      <c r="A39" s="25">
        <v>40968</v>
      </c>
      <c r="B39" s="3">
        <v>-16495.847020711619</v>
      </c>
      <c r="C39" s="3">
        <v>16239.377671269252</v>
      </c>
      <c r="D39" s="26">
        <v>-256.46934944236637</v>
      </c>
    </row>
    <row r="40" spans="1:4">
      <c r="A40" s="25">
        <v>40999</v>
      </c>
      <c r="B40" s="3">
        <v>-16303.833475100932</v>
      </c>
      <c r="C40" s="3">
        <v>16230.460917900406</v>
      </c>
      <c r="D40" s="26">
        <v>-73.372557200525989</v>
      </c>
    </row>
    <row r="41" spans="1:4">
      <c r="A41" s="25">
        <v>41029</v>
      </c>
      <c r="B41" s="3">
        <v>-16384.165594666658</v>
      </c>
      <c r="C41" s="3">
        <v>16524.349442666666</v>
      </c>
      <c r="D41" s="26">
        <v>140.18384800000786</v>
      </c>
    </row>
    <row r="42" spans="1:4">
      <c r="A42" s="25">
        <v>41060</v>
      </c>
      <c r="B42" s="3">
        <v>-16046.222805977814</v>
      </c>
      <c r="C42" s="3">
        <v>15779.143805720176</v>
      </c>
      <c r="D42" s="26">
        <v>-267.07900025763774</v>
      </c>
    </row>
    <row r="43" spans="1:4">
      <c r="A43" s="25">
        <v>41090</v>
      </c>
      <c r="B43" s="3">
        <v>-15273.71001274536</v>
      </c>
      <c r="C43" s="3">
        <v>15772.012102982409</v>
      </c>
      <c r="D43" s="26">
        <v>498.30209023704992</v>
      </c>
    </row>
    <row r="44" spans="1:4">
      <c r="A44" s="25">
        <v>41121</v>
      </c>
      <c r="B44" s="3">
        <v>-14959.532009006747</v>
      </c>
      <c r="C44" s="3">
        <v>15293.830885664251</v>
      </c>
      <c r="D44" s="26">
        <v>334.29887665750357</v>
      </c>
    </row>
    <row r="45" spans="1:4">
      <c r="A45" s="25">
        <v>41152</v>
      </c>
      <c r="B45" s="3">
        <v>-14316.209553128094</v>
      </c>
      <c r="C45" s="3">
        <v>14827.049170804374</v>
      </c>
      <c r="D45" s="26">
        <v>510.83961767627989</v>
      </c>
    </row>
    <row r="46" spans="1:4">
      <c r="A46" s="25">
        <v>41182</v>
      </c>
      <c r="B46" s="3">
        <v>-15931.613502044995</v>
      </c>
      <c r="C46" s="3">
        <v>16485.964744376277</v>
      </c>
      <c r="D46" s="26">
        <v>554.35124233128226</v>
      </c>
    </row>
    <row r="47" spans="1:4">
      <c r="A47" s="25">
        <v>41213</v>
      </c>
      <c r="B47" s="3">
        <v>-16594</v>
      </c>
      <c r="C47" s="3">
        <v>16934</v>
      </c>
      <c r="D47" s="26">
        <v>340</v>
      </c>
    </row>
    <row r="48" spans="1:4">
      <c r="A48" s="25">
        <v>41243</v>
      </c>
      <c r="B48" s="3">
        <v>-16515.498419947515</v>
      </c>
      <c r="C48" s="3">
        <v>17022.455375328085</v>
      </c>
      <c r="D48" s="26">
        <v>506.95695538057043</v>
      </c>
    </row>
    <row r="49" spans="1:4">
      <c r="A49" s="25">
        <v>41274</v>
      </c>
      <c r="B49" s="3">
        <v>-16191.745245111168</v>
      </c>
      <c r="C49" s="3">
        <v>17185.819708009643</v>
      </c>
      <c r="D49" s="26">
        <v>994.07446289847576</v>
      </c>
    </row>
    <row r="50" spans="1:4">
      <c r="A50" s="25">
        <v>41305</v>
      </c>
      <c r="B50" s="3">
        <v>-17988.509171137346</v>
      </c>
      <c r="C50" s="3">
        <v>18945.442140557941</v>
      </c>
      <c r="D50" s="26">
        <v>956.93296942059533</v>
      </c>
    </row>
    <row r="51" spans="1:4">
      <c r="A51" s="25">
        <v>41333</v>
      </c>
      <c r="B51" s="3">
        <v>-18467.555504314994</v>
      </c>
      <c r="C51" s="3">
        <v>18846.701545307442</v>
      </c>
      <c r="D51" s="26">
        <v>379.14604099244752</v>
      </c>
    </row>
    <row r="52" spans="1:4">
      <c r="A52" s="25">
        <v>41364</v>
      </c>
      <c r="B52" s="3">
        <v>-18028.82694078947</v>
      </c>
      <c r="C52" s="3">
        <v>18848.815252192981</v>
      </c>
      <c r="D52" s="26">
        <v>819.98831140351103</v>
      </c>
    </row>
    <row r="53" spans="1:4">
      <c r="A53" s="25">
        <v>41394</v>
      </c>
      <c r="B53" s="3">
        <v>-18606.13917918755</v>
      </c>
      <c r="C53" s="3">
        <v>19012.143795214244</v>
      </c>
      <c r="D53" s="26">
        <v>406.00461602669384</v>
      </c>
    </row>
    <row r="54" spans="1:4">
      <c r="A54" s="25">
        <v>41425</v>
      </c>
      <c r="B54" s="3">
        <v>-17470.573562313322</v>
      </c>
      <c r="C54" s="3">
        <v>18771.118430627208</v>
      </c>
      <c r="D54" s="26">
        <v>1300.5448683138857</v>
      </c>
    </row>
    <row r="55" spans="1:4">
      <c r="A55" s="25">
        <v>41455</v>
      </c>
      <c r="B55" s="3">
        <v>-19518.661873963516</v>
      </c>
      <c r="C55" s="3">
        <v>20148.591843559981</v>
      </c>
      <c r="D55" s="26">
        <v>629.92996959646553</v>
      </c>
    </row>
    <row r="56" spans="1:4">
      <c r="A56" s="25">
        <v>41486</v>
      </c>
      <c r="B56" s="3">
        <v>-20109.675378575441</v>
      </c>
      <c r="C56" s="3">
        <v>20963.512075154231</v>
      </c>
      <c r="D56" s="26">
        <v>853.83669657879</v>
      </c>
    </row>
    <row r="57" spans="1:4">
      <c r="A57" s="25">
        <v>41517</v>
      </c>
      <c r="B57" s="3">
        <v>-20782.813680132815</v>
      </c>
      <c r="C57" s="3">
        <v>21434.42223021583</v>
      </c>
      <c r="D57" s="26">
        <v>651.60855008301587</v>
      </c>
    </row>
    <row r="58" spans="1:4">
      <c r="A58" s="25">
        <v>41547</v>
      </c>
      <c r="B58" s="3">
        <v>-22772.281620016962</v>
      </c>
      <c r="C58" s="3">
        <v>23289.732287249088</v>
      </c>
      <c r="D58" s="26">
        <v>517.45066723212585</v>
      </c>
    </row>
    <row r="59" spans="1:4">
      <c r="A59" s="25">
        <v>41578</v>
      </c>
      <c r="B59" s="3">
        <v>-22466.877695367999</v>
      </c>
      <c r="C59" s="3">
        <v>22933.813665814152</v>
      </c>
      <c r="D59" s="26">
        <v>466.93597044615308</v>
      </c>
    </row>
    <row r="60" spans="1:4">
      <c r="A60" s="25">
        <v>41608</v>
      </c>
      <c r="B60" s="3">
        <v>-21205.522248084002</v>
      </c>
      <c r="C60" s="3">
        <v>21800.070403065565</v>
      </c>
      <c r="D60" s="26">
        <v>594.54815498156313</v>
      </c>
    </row>
    <row r="61" spans="1:4">
      <c r="A61" s="25">
        <v>41639</v>
      </c>
      <c r="B61" s="3">
        <v>-22439.905182944414</v>
      </c>
      <c r="C61" s="3">
        <v>22929.893664649961</v>
      </c>
      <c r="D61" s="26">
        <v>489.98848170554629</v>
      </c>
    </row>
    <row r="62" spans="1:4">
      <c r="A62" s="25">
        <v>41670</v>
      </c>
      <c r="B62" s="3">
        <v>-22570.235071469418</v>
      </c>
      <c r="C62" s="3">
        <v>22728.500523156086</v>
      </c>
      <c r="D62" s="26">
        <v>158.2654516866678</v>
      </c>
    </row>
    <row r="63" spans="1:4">
      <c r="A63" s="25">
        <v>41698</v>
      </c>
      <c r="B63" s="3">
        <v>-22453.275926773473</v>
      </c>
      <c r="C63" s="3">
        <v>23058.320231693375</v>
      </c>
      <c r="D63" s="26">
        <v>605.04430491990206</v>
      </c>
    </row>
    <row r="64" spans="1:4">
      <c r="A64" s="25">
        <v>41729</v>
      </c>
      <c r="B64" s="3">
        <v>-22923.509968454251</v>
      </c>
      <c r="C64" s="3">
        <v>22666.100513335245</v>
      </c>
      <c r="D64" s="26">
        <v>-257.40945511900645</v>
      </c>
    </row>
    <row r="65" spans="1:4">
      <c r="A65" s="25">
        <v>41759</v>
      </c>
      <c r="B65" s="3">
        <v>-23087.208266012683</v>
      </c>
      <c r="C65" s="3">
        <v>23506.866956145415</v>
      </c>
      <c r="D65" s="26">
        <v>419.65869013273186</v>
      </c>
    </row>
    <row r="66" spans="1:4">
      <c r="A66" s="25">
        <v>41790</v>
      </c>
      <c r="B66" s="3">
        <v>-22828.556831654678</v>
      </c>
      <c r="C66" s="3">
        <v>22702.399246043165</v>
      </c>
      <c r="D66" s="26">
        <v>-126.15758561151233</v>
      </c>
    </row>
    <row r="67" spans="1:4">
      <c r="A67" s="25">
        <v>41820</v>
      </c>
      <c r="B67" s="3">
        <v>-25027.733315881334</v>
      </c>
      <c r="C67" s="3">
        <v>24913.897233856893</v>
      </c>
      <c r="D67" s="26">
        <v>-113.83608202444157</v>
      </c>
    </row>
    <row r="68" spans="1:4">
      <c r="A68" s="25">
        <v>41851</v>
      </c>
      <c r="B68" s="3">
        <v>-25469.40599008456</v>
      </c>
      <c r="C68" s="3">
        <v>24732.105917177021</v>
      </c>
      <c r="D68" s="26">
        <v>-737.30007290753929</v>
      </c>
    </row>
    <row r="69" spans="1:4">
      <c r="A69" s="25">
        <v>41882</v>
      </c>
      <c r="B69" s="3">
        <v>-21855.284705717473</v>
      </c>
      <c r="C69" s="3">
        <v>21590.489232062777</v>
      </c>
      <c r="D69" s="26">
        <v>-264.79547365469625</v>
      </c>
    </row>
    <row r="70" spans="1:4">
      <c r="A70" s="25">
        <v>41912</v>
      </c>
      <c r="B70" s="3">
        <v>-22284.815066305811</v>
      </c>
      <c r="C70" s="3">
        <v>21496.356094722596</v>
      </c>
      <c r="D70" s="26">
        <v>-788.45897158321532</v>
      </c>
    </row>
    <row r="71" spans="1:4">
      <c r="A71" s="25">
        <v>41943</v>
      </c>
      <c r="B71" s="3">
        <v>-22496.41457716703</v>
      </c>
      <c r="C71" s="3">
        <v>22366.11486786469</v>
      </c>
      <c r="D71" s="26">
        <v>-130.29970930234049</v>
      </c>
    </row>
    <row r="72" spans="1:4">
      <c r="A72" s="25">
        <v>41973</v>
      </c>
      <c r="B72" s="3">
        <v>-21096.209058884029</v>
      </c>
      <c r="C72" s="3">
        <v>20180.987073797893</v>
      </c>
      <c r="D72" s="26">
        <v>-915.22198508613656</v>
      </c>
    </row>
    <row r="73" spans="1:4">
      <c r="A73" s="25">
        <v>42004</v>
      </c>
      <c r="B73" s="3">
        <v>-20987.461671380806</v>
      </c>
      <c r="C73" s="3">
        <v>20749.578884031886</v>
      </c>
      <c r="D73" s="26">
        <v>-237.88278734892083</v>
      </c>
    </row>
    <row r="74" spans="1:4">
      <c r="A74" s="25">
        <v>42035</v>
      </c>
      <c r="B74" s="3">
        <v>-20600.91114169213</v>
      </c>
      <c r="C74" s="3">
        <v>19904.968109072372</v>
      </c>
      <c r="D74" s="26">
        <v>-695.94303261975801</v>
      </c>
    </row>
    <row r="75" spans="1:4">
      <c r="A75" s="25">
        <v>42063</v>
      </c>
      <c r="B75" s="3">
        <v>-20744.882433182036</v>
      </c>
      <c r="C75" s="3">
        <v>20159.718499747851</v>
      </c>
      <c r="D75" s="26">
        <v>-585.16393343418531</v>
      </c>
    </row>
    <row r="76" spans="1:4">
      <c r="A76" s="25">
        <v>42094</v>
      </c>
      <c r="B76" s="3">
        <v>-18096.263560301501</v>
      </c>
      <c r="C76" s="3">
        <v>18371.429331658292</v>
      </c>
      <c r="D76" s="26">
        <v>275.16577135679108</v>
      </c>
    </row>
    <row r="77" spans="1:4">
      <c r="A77" s="25">
        <v>42124</v>
      </c>
      <c r="B77" s="3">
        <v>-19275.006847966833</v>
      </c>
      <c r="C77" s="3">
        <v>18865.948339808339</v>
      </c>
      <c r="D77" s="26">
        <v>-409.05850815849408</v>
      </c>
    </row>
    <row r="78" spans="1:4">
      <c r="A78" s="25">
        <v>42155</v>
      </c>
      <c r="B78" s="3">
        <v>-19854.607239422097</v>
      </c>
      <c r="C78" s="3">
        <v>19898.638761609909</v>
      </c>
      <c r="D78" s="26">
        <v>44.031522187811788</v>
      </c>
    </row>
    <row r="79" spans="1:4">
      <c r="A79" s="25">
        <v>42185</v>
      </c>
      <c r="B79" s="3">
        <v>-21958.092350756189</v>
      </c>
      <c r="C79" s="3">
        <v>21982.349249137704</v>
      </c>
      <c r="D79" s="26">
        <v>24.256898381514475</v>
      </c>
    </row>
    <row r="80" spans="1:4">
      <c r="A80" s="25">
        <v>42216</v>
      </c>
      <c r="B80" s="3">
        <v>-22036.647546920416</v>
      </c>
      <c r="C80" s="3">
        <v>22241.168220988631</v>
      </c>
      <c r="D80" s="26">
        <v>204.52067406821516</v>
      </c>
    </row>
    <row r="81" spans="1:4">
      <c r="A81" s="25">
        <v>42247</v>
      </c>
      <c r="B81" s="3">
        <v>-22011.357274809168</v>
      </c>
      <c r="C81" s="3">
        <v>21757.28869974555</v>
      </c>
      <c r="D81" s="26">
        <v>-254.06857506361848</v>
      </c>
    </row>
    <row r="82" spans="1:4">
      <c r="A82" s="25">
        <v>42277</v>
      </c>
      <c r="B82" s="3">
        <v>-22337.635916390514</v>
      </c>
      <c r="C82" s="3">
        <v>22317.968605658938</v>
      </c>
      <c r="D82" s="26">
        <v>-19.667310731576436</v>
      </c>
    </row>
    <row r="83" spans="1:4">
      <c r="A83" s="25">
        <v>42308</v>
      </c>
      <c r="B83" s="3">
        <v>-21567.826384794404</v>
      </c>
      <c r="C83" s="3">
        <v>21696.68437289889</v>
      </c>
      <c r="D83" s="26">
        <v>128.85798810448614</v>
      </c>
    </row>
    <row r="84" spans="1:4">
      <c r="A84" s="25">
        <v>42338</v>
      </c>
      <c r="B84" s="3">
        <v>-22048.833079700809</v>
      </c>
      <c r="C84" s="3">
        <v>21877.804689192675</v>
      </c>
      <c r="D84" s="26">
        <v>-171.02839050813418</v>
      </c>
    </row>
    <row r="85" spans="1:4">
      <c r="A85" s="25">
        <v>42369</v>
      </c>
      <c r="B85" s="3">
        <v>-22898.875666324937</v>
      </c>
      <c r="C85" s="3">
        <v>23154.148308559714</v>
      </c>
      <c r="D85" s="26">
        <v>255.27264223477687</v>
      </c>
    </row>
    <row r="86" spans="1:4">
      <c r="A86" s="25">
        <v>42400</v>
      </c>
      <c r="B86" s="3">
        <v>-22658.088780055696</v>
      </c>
      <c r="C86" s="3">
        <v>22202.248286509745</v>
      </c>
      <c r="D86" s="26">
        <v>-455.84049354595118</v>
      </c>
    </row>
    <row r="87" spans="1:4">
      <c r="A87" s="25">
        <v>42429</v>
      </c>
      <c r="B87" s="3">
        <v>-22483.642291560129</v>
      </c>
      <c r="C87" s="3">
        <v>23054.179877237853</v>
      </c>
      <c r="D87" s="26">
        <v>570.53758567772456</v>
      </c>
    </row>
    <row r="88" spans="1:4">
      <c r="A88" s="25">
        <v>42460</v>
      </c>
      <c r="B88" s="3">
        <v>-22041.441027615518</v>
      </c>
      <c r="C88" s="3">
        <v>22581.84405735528</v>
      </c>
      <c r="D88" s="26">
        <v>540.40302973976213</v>
      </c>
    </row>
    <row r="89" spans="1:4">
      <c r="A89" s="25">
        <v>42490</v>
      </c>
      <c r="B89" s="3">
        <v>-22651.29816006383</v>
      </c>
      <c r="C89" s="3">
        <v>23133.278098909865</v>
      </c>
      <c r="D89" s="26">
        <v>481.9799388460342</v>
      </c>
    </row>
    <row r="90" spans="1:4">
      <c r="A90" s="25">
        <v>42521</v>
      </c>
      <c r="B90" s="3">
        <v>-23617.694264935068</v>
      </c>
      <c r="C90" s="3">
        <v>23891.375509090904</v>
      </c>
      <c r="D90" s="26">
        <v>273.68124415583588</v>
      </c>
    </row>
    <row r="91" spans="1:4">
      <c r="A91" s="25">
        <v>42551</v>
      </c>
      <c r="B91" s="3">
        <v>-23045.062428497149</v>
      </c>
      <c r="C91" s="3">
        <v>23544.314950598025</v>
      </c>
      <c r="D91" s="26">
        <v>499.25252210087638</v>
      </c>
    </row>
    <row r="92" spans="1:4">
      <c r="A92" s="25">
        <v>42582</v>
      </c>
      <c r="B92" s="3">
        <v>-21797.414378265436</v>
      </c>
      <c r="C92" s="3">
        <v>22666.940551201671</v>
      </c>
      <c r="D92" s="26">
        <v>869.52617293623553</v>
      </c>
    </row>
    <row r="93" spans="1:4">
      <c r="A93" s="25">
        <v>42613</v>
      </c>
      <c r="B93" s="3">
        <v>-22389.592934495515</v>
      </c>
      <c r="C93" s="3">
        <v>23079.982015319605</v>
      </c>
      <c r="D93" s="26">
        <v>690.38908082409034</v>
      </c>
    </row>
    <row r="94" spans="1:4">
      <c r="A94" s="25">
        <v>42643</v>
      </c>
      <c r="B94" s="3">
        <v>-23942.650777009061</v>
      </c>
      <c r="C94" s="3">
        <v>24935.48491218733</v>
      </c>
      <c r="D94" s="26">
        <v>992.83413517826921</v>
      </c>
    </row>
    <row r="95" spans="1:4">
      <c r="A95" s="25">
        <v>42674</v>
      </c>
      <c r="B95" s="3">
        <v>-23243.950449467404</v>
      </c>
      <c r="C95" s="3">
        <v>24083.198784099768</v>
      </c>
      <c r="D95" s="26">
        <v>839.24833463236428</v>
      </c>
    </row>
    <row r="96" spans="1:4">
      <c r="A96" s="25">
        <v>42704</v>
      </c>
      <c r="B96" s="3">
        <v>-24348.095418077624</v>
      </c>
      <c r="C96" s="3">
        <v>25449.107814535033</v>
      </c>
      <c r="D96" s="26">
        <v>1101.0123964574086</v>
      </c>
    </row>
    <row r="97" spans="1:5">
      <c r="A97" s="25">
        <v>42735</v>
      </c>
      <c r="B97" s="3">
        <v>-24608.56335500651</v>
      </c>
      <c r="C97" s="3">
        <v>25217.878915474637</v>
      </c>
      <c r="D97" s="26">
        <v>609.31556046812693</v>
      </c>
    </row>
    <row r="98" spans="1:5">
      <c r="A98" s="25">
        <v>42766</v>
      </c>
      <c r="B98" s="3">
        <v>-22642.00141682144</v>
      </c>
      <c r="C98" s="3">
        <v>23647.001321305379</v>
      </c>
      <c r="D98" s="26">
        <v>1004.9999044839387</v>
      </c>
    </row>
    <row r="99" spans="1:5">
      <c r="A99" s="25">
        <v>42794</v>
      </c>
      <c r="B99" s="3">
        <v>-23233.279808690895</v>
      </c>
      <c r="C99" s="3">
        <v>25397.161453949167</v>
      </c>
      <c r="D99" s="26">
        <v>2163.8816452582723</v>
      </c>
    </row>
    <row r="100" spans="1:5">
      <c r="A100" s="25">
        <v>42825</v>
      </c>
      <c r="B100" s="3">
        <v>-24594.335839757696</v>
      </c>
      <c r="C100" s="3">
        <v>25081.42724394273</v>
      </c>
      <c r="D100" s="26">
        <v>487.09140418503375</v>
      </c>
    </row>
    <row r="101" spans="1:5">
      <c r="A101" s="25">
        <v>42855</v>
      </c>
      <c r="B101" s="3">
        <v>-24527.892180160241</v>
      </c>
      <c r="C101" s="3">
        <v>25003.926510085657</v>
      </c>
      <c r="D101" s="26">
        <v>476.03432992541639</v>
      </c>
    </row>
    <row r="102" spans="1:5">
      <c r="A102" s="25">
        <v>42886</v>
      </c>
      <c r="B102" s="3">
        <v>-25132.637556866059</v>
      </c>
      <c r="C102" s="3">
        <v>25700.847424880649</v>
      </c>
      <c r="D102" s="26">
        <v>568.20986801459003</v>
      </c>
    </row>
    <row r="103" spans="1:5">
      <c r="A103" s="25">
        <v>42916</v>
      </c>
      <c r="B103" s="3">
        <v>-24408.1244965675</v>
      </c>
      <c r="C103" s="3">
        <v>24872.955921052631</v>
      </c>
      <c r="D103" s="26">
        <v>464.83142448513172</v>
      </c>
    </row>
    <row r="104" spans="1:5">
      <c r="A104" s="25">
        <v>42947</v>
      </c>
      <c r="B104" s="3">
        <v>-24686.185935919057</v>
      </c>
      <c r="C104" s="3">
        <v>25067.691762225968</v>
      </c>
      <c r="D104" s="26">
        <v>381.50582630691133</v>
      </c>
    </row>
    <row r="105" spans="1:5">
      <c r="A105" s="25">
        <v>42978</v>
      </c>
      <c r="B105" s="3">
        <v>-23055.120408787538</v>
      </c>
      <c r="C105" s="3">
        <v>23481.108509454945</v>
      </c>
      <c r="D105" s="26">
        <v>425.98810066740771</v>
      </c>
    </row>
    <row r="106" spans="1:5">
      <c r="A106" s="25">
        <v>43008</v>
      </c>
      <c r="B106" s="4">
        <v>-22538.091054122982</v>
      </c>
      <c r="C106" s="4">
        <v>22938.777769906494</v>
      </c>
      <c r="D106" s="27">
        <v>400.68671578351132</v>
      </c>
    </row>
    <row r="107" spans="1:5">
      <c r="A107" s="25">
        <v>43039</v>
      </c>
      <c r="B107" s="3">
        <v>-22130.966154501562</v>
      </c>
      <c r="C107" s="3">
        <v>22426.723382561773</v>
      </c>
      <c r="D107" s="26">
        <v>295.75722806021076</v>
      </c>
    </row>
    <row r="108" spans="1:5">
      <c r="A108" s="25">
        <v>43069</v>
      </c>
      <c r="B108" s="3">
        <v>-22430.629757073446</v>
      </c>
      <c r="C108" s="3">
        <v>22876.110503000862</v>
      </c>
      <c r="D108" s="26">
        <v>445.48074592741614</v>
      </c>
    </row>
    <row r="109" spans="1:5">
      <c r="A109" s="25">
        <v>43100</v>
      </c>
      <c r="B109" s="3">
        <v>-22535.650894144797</v>
      </c>
      <c r="C109" s="3">
        <v>22978.382091145082</v>
      </c>
      <c r="D109" s="26">
        <v>442.73119700028474</v>
      </c>
    </row>
    <row r="110" spans="1:5">
      <c r="A110" s="25">
        <v>43131</v>
      </c>
      <c r="B110" s="3">
        <v>-24729.153720998533</v>
      </c>
      <c r="C110" s="3">
        <v>25385.989791483116</v>
      </c>
      <c r="D110" s="26">
        <v>656.83607048458362</v>
      </c>
      <c r="E110" s="37"/>
    </row>
    <row r="111" spans="1:5">
      <c r="A111" s="25">
        <v>43159</v>
      </c>
      <c r="B111" s="3">
        <v>-24939.541994261119</v>
      </c>
      <c r="C111" s="3">
        <v>25493.158111908171</v>
      </c>
      <c r="D111" s="26">
        <v>553.61611764705231</v>
      </c>
    </row>
    <row r="112" spans="1:5">
      <c r="A112" s="25">
        <v>43190</v>
      </c>
      <c r="B112" s="3">
        <v>-25008.249368241304</v>
      </c>
      <c r="C112" s="3">
        <v>25396.763557199774</v>
      </c>
      <c r="D112" s="26">
        <v>388.51418895847019</v>
      </c>
    </row>
    <row r="113" spans="1:4">
      <c r="A113" s="25">
        <v>43220</v>
      </c>
      <c r="B113" s="3">
        <v>-24690.258609253055</v>
      </c>
      <c r="C113" s="3">
        <v>25100.479027313268</v>
      </c>
      <c r="D113" s="26">
        <v>410.22041806021298</v>
      </c>
    </row>
    <row r="114" spans="1:4">
      <c r="A114" s="25">
        <v>43251</v>
      </c>
      <c r="B114" s="3">
        <v>-24827.423255748763</v>
      </c>
      <c r="C114" s="3">
        <v>25225.448081884464</v>
      </c>
      <c r="D114" s="26">
        <v>398.02482613570101</v>
      </c>
    </row>
    <row r="115" spans="1:4">
      <c r="A115" s="25">
        <v>43281</v>
      </c>
      <c r="B115" s="3">
        <v>-23329.543567123306</v>
      </c>
      <c r="C115" s="3">
        <v>23405.574183561639</v>
      </c>
      <c r="D115" s="26">
        <v>76.0306164383328</v>
      </c>
    </row>
    <row r="116" spans="1:4">
      <c r="A116" s="25">
        <v>43312</v>
      </c>
      <c r="B116" s="3">
        <v>-21980.540436681222</v>
      </c>
      <c r="C116" s="3">
        <v>22053.957085152837</v>
      </c>
      <c r="D116" s="26">
        <v>73.41664847161519</v>
      </c>
    </row>
    <row r="117" spans="1:4">
      <c r="A117" s="25">
        <v>43343</v>
      </c>
      <c r="B117" s="3">
        <v>-21774.444281354059</v>
      </c>
      <c r="C117" s="3">
        <v>21935.74804661487</v>
      </c>
      <c r="D117" s="26">
        <v>161.30376526081091</v>
      </c>
    </row>
    <row r="118" spans="1:4">
      <c r="A118" s="25">
        <v>43373</v>
      </c>
      <c r="B118" s="3">
        <v>-22917.007207058181</v>
      </c>
      <c r="C118" s="3">
        <v>23109.498406396473</v>
      </c>
      <c r="D118" s="26">
        <v>192.49119933829206</v>
      </c>
    </row>
    <row r="119" spans="1:4">
      <c r="A119" s="25">
        <v>43404</v>
      </c>
      <c r="B119" s="3">
        <v>-22438.989830690691</v>
      </c>
      <c r="C119" s="3">
        <v>23308.956248320341</v>
      </c>
      <c r="D119" s="26">
        <v>869.9664176296501</v>
      </c>
    </row>
    <row r="120" spans="1:4">
      <c r="A120" s="25">
        <v>43434</v>
      </c>
      <c r="B120" s="3">
        <v>-21767.461207781693</v>
      </c>
      <c r="C120" s="3">
        <v>21785.972966765734</v>
      </c>
      <c r="D120" s="26">
        <v>18.51175898404108</v>
      </c>
    </row>
    <row r="121" spans="1:4">
      <c r="A121" s="25">
        <v>43465</v>
      </c>
      <c r="B121" s="3">
        <v>-23080.446744930639</v>
      </c>
      <c r="C121" s="3">
        <v>22919.508652614724</v>
      </c>
      <c r="D121" s="26">
        <v>-160.93809231591513</v>
      </c>
    </row>
    <row r="122" spans="1:4">
      <c r="A122" s="25">
        <v>43496</v>
      </c>
      <c r="B122" s="3">
        <v>-20552.689519494779</v>
      </c>
      <c r="C122" s="3">
        <v>20437.287564524984</v>
      </c>
      <c r="D122" s="26">
        <v>-115.40195496979504</v>
      </c>
    </row>
    <row r="123" spans="1:4">
      <c r="A123" s="25">
        <v>43524</v>
      </c>
      <c r="B123" s="3">
        <v>-19908.656753607094</v>
      </c>
      <c r="C123" s="3">
        <v>18802.804664261934</v>
      </c>
      <c r="D123" s="26">
        <v>-1105.8520893451605</v>
      </c>
    </row>
    <row r="124" spans="1:4">
      <c r="A124" s="25">
        <v>43555</v>
      </c>
      <c r="B124" s="3">
        <v>-22026.122246696017</v>
      </c>
      <c r="C124" s="3">
        <v>21930.680652533043</v>
      </c>
      <c r="D124" s="26">
        <v>-95.44159416297407</v>
      </c>
    </row>
    <row r="125" spans="1:4">
      <c r="A125" s="25">
        <v>43585</v>
      </c>
      <c r="B125" s="3">
        <v>-20712.947325388021</v>
      </c>
      <c r="C125" s="3">
        <v>20849.585712305983</v>
      </c>
      <c r="D125" s="26">
        <v>136.63838691796263</v>
      </c>
    </row>
    <row r="126" spans="1:4">
      <c r="A126" s="25">
        <v>43616</v>
      </c>
      <c r="B126" s="3">
        <v>-22200.674598238824</v>
      </c>
      <c r="C126" s="3">
        <v>22431.161838194828</v>
      </c>
      <c r="D126" s="26">
        <v>230.48723995600449</v>
      </c>
    </row>
    <row r="127" spans="1:4">
      <c r="A127" s="25">
        <v>43646</v>
      </c>
      <c r="B127" s="3">
        <v>-22178.950274817733</v>
      </c>
      <c r="C127" s="3">
        <v>22024.438934380258</v>
      </c>
      <c r="D127" s="26">
        <v>-154.51134043747516</v>
      </c>
    </row>
    <row r="128" spans="1:4">
      <c r="A128" s="25">
        <v>43677</v>
      </c>
      <c r="B128" s="3">
        <v>-22678.740465847397</v>
      </c>
      <c r="C128" s="3">
        <v>22900.297344955696</v>
      </c>
      <c r="D128" s="26">
        <v>221.55687910829874</v>
      </c>
    </row>
    <row r="129" spans="1:4">
      <c r="A129" s="25">
        <v>43708</v>
      </c>
      <c r="B129" s="3">
        <v>-23083.248560113163</v>
      </c>
      <c r="C129" s="3">
        <v>22879.843089108912</v>
      </c>
      <c r="D129" s="26">
        <v>-203.40547100425101</v>
      </c>
    </row>
    <row r="130" spans="1:4">
      <c r="A130" s="25">
        <v>43738</v>
      </c>
      <c r="B130" s="3">
        <v>-23656.491631246412</v>
      </c>
      <c r="C130" s="3">
        <v>23886.790258472138</v>
      </c>
      <c r="D130" s="26">
        <v>230.2986272257258</v>
      </c>
    </row>
    <row r="131" spans="1:4">
      <c r="A131" s="25">
        <v>43769</v>
      </c>
      <c r="B131" s="3">
        <v>-24021.449793142558</v>
      </c>
      <c r="C131" s="3">
        <v>24277.200875602157</v>
      </c>
      <c r="D131" s="26">
        <v>255.75108245959927</v>
      </c>
    </row>
    <row r="132" spans="1:4">
      <c r="A132" s="25">
        <v>43799</v>
      </c>
      <c r="B132" s="3">
        <v>-23822.244021864208</v>
      </c>
      <c r="C132" s="3">
        <v>24075.56020425777</v>
      </c>
      <c r="D132" s="26">
        <v>253.31618239356249</v>
      </c>
    </row>
    <row r="133" spans="1:4">
      <c r="A133" s="25">
        <v>43830</v>
      </c>
      <c r="B133" s="3">
        <v>-25391.866380208347</v>
      </c>
      <c r="C133" s="3">
        <v>25082.384429976853</v>
      </c>
      <c r="D133" s="26">
        <v>-309.4819502314931</v>
      </c>
    </row>
    <row r="134" spans="1:4">
      <c r="A134" s="25">
        <v>43861</v>
      </c>
      <c r="B134" s="3">
        <v>-26387.507209976793</v>
      </c>
      <c r="C134" s="3">
        <v>26181.830890371235</v>
      </c>
      <c r="D134" s="26">
        <v>-205.67631960555809</v>
      </c>
    </row>
    <row r="135" spans="1:4">
      <c r="A135" s="25">
        <v>43890</v>
      </c>
      <c r="B135" s="3">
        <v>-27501.495183155457</v>
      </c>
      <c r="C135" s="3">
        <v>27836.522561292179</v>
      </c>
      <c r="D135" s="26">
        <v>335.02737813672138</v>
      </c>
    </row>
    <row r="136" spans="1:4">
      <c r="A136" s="25">
        <v>43921</v>
      </c>
      <c r="B136" s="3">
        <v>-27609.948583450212</v>
      </c>
      <c r="C136" s="3">
        <v>27680.900541374471</v>
      </c>
      <c r="D136" s="26">
        <v>70.95195792425875</v>
      </c>
    </row>
    <row r="137" spans="1:4">
      <c r="A137" s="25">
        <v>43951</v>
      </c>
      <c r="B137" s="3">
        <v>-29738.165542857154</v>
      </c>
      <c r="C137" s="3">
        <v>29280.991280000002</v>
      </c>
      <c r="D137" s="26">
        <v>-457.17426285715192</v>
      </c>
    </row>
    <row r="138" spans="1:4">
      <c r="A138" s="25">
        <v>43982</v>
      </c>
      <c r="B138" s="3">
        <v>-27911.823241005142</v>
      </c>
      <c r="C138" s="3">
        <v>27708.434217589947</v>
      </c>
      <c r="D138" s="26">
        <v>-203.38902341519497</v>
      </c>
    </row>
    <row r="139" spans="1:4">
      <c r="A139" s="25">
        <v>44012</v>
      </c>
      <c r="B139" s="3">
        <v>-30544.441474321968</v>
      </c>
      <c r="C139" s="3">
        <v>30504.584059434503</v>
      </c>
      <c r="D139" s="26">
        <v>-39.857414887464984</v>
      </c>
    </row>
    <row r="140" spans="1:4">
      <c r="A140" s="25">
        <v>44043</v>
      </c>
      <c r="B140" s="3">
        <v>-32463.670173122082</v>
      </c>
      <c r="C140" s="3">
        <v>32215.228559272302</v>
      </c>
      <c r="D140" s="26">
        <v>-248.44161384977997</v>
      </c>
    </row>
    <row r="141" spans="1:4">
      <c r="A141" s="25">
        <v>44074</v>
      </c>
      <c r="B141" s="3">
        <v>-33713.771927424168</v>
      </c>
      <c r="C141" s="3">
        <v>33007.023438429511</v>
      </c>
      <c r="D141" s="26">
        <v>-706.74848899465724</v>
      </c>
    </row>
    <row r="142" spans="1:4">
      <c r="A142" s="25">
        <v>44104</v>
      </c>
      <c r="B142" s="3">
        <v>-33573.691700087169</v>
      </c>
      <c r="C142" s="3">
        <v>32907.702551583854</v>
      </c>
      <c r="D142" s="26">
        <v>-665.98914850331494</v>
      </c>
    </row>
    <row r="143" spans="1:4">
      <c r="A143" s="25">
        <v>44135</v>
      </c>
      <c r="B143" s="3">
        <v>-32696.902215078924</v>
      </c>
      <c r="C143" s="3">
        <v>32487.247302746931</v>
      </c>
      <c r="D143" s="26">
        <v>-209.65491233199282</v>
      </c>
    </row>
    <row r="144" spans="1:4">
      <c r="A144" s="25">
        <v>44165</v>
      </c>
      <c r="B144" s="3">
        <v>-33788.55534461909</v>
      </c>
      <c r="C144" s="3">
        <v>34404.132518137849</v>
      </c>
      <c r="D144" s="26">
        <v>615.57717351875908</v>
      </c>
    </row>
    <row r="145" spans="1:4">
      <c r="A145" s="28">
        <v>44196</v>
      </c>
      <c r="B145" s="29">
        <v>-37229.875424572296</v>
      </c>
      <c r="C145" s="29">
        <v>36558.366646967341</v>
      </c>
      <c r="D145" s="27">
        <v>-671.50877760495496</v>
      </c>
    </row>
    <row r="146" spans="1:4">
      <c r="A146" s="25">
        <v>44227</v>
      </c>
      <c r="B146" s="3">
        <v>-38845.919173503513</v>
      </c>
      <c r="C146" s="3">
        <v>38766.207790945002</v>
      </c>
      <c r="D146" s="65">
        <v>-79.711382558511104</v>
      </c>
    </row>
    <row r="147" spans="1:4">
      <c r="A147" s="28">
        <v>44255</v>
      </c>
      <c r="B147" s="3">
        <v>-40845.618185975603</v>
      </c>
      <c r="C147" s="3">
        <v>40460.461750000002</v>
      </c>
      <c r="D147" s="65">
        <v>-385.1564359756012</v>
      </c>
    </row>
    <row r="148" spans="1:4">
      <c r="A148" s="25">
        <v>44286</v>
      </c>
      <c r="B148" s="3">
        <v>-40921.055788842204</v>
      </c>
      <c r="C148" s="3">
        <v>39331.044331133773</v>
      </c>
      <c r="D148" s="65">
        <v>-1590.0114577084314</v>
      </c>
    </row>
    <row r="149" spans="1:4">
      <c r="A149" s="28">
        <v>44316</v>
      </c>
      <c r="B149" s="3">
        <v>-44777.570064675077</v>
      </c>
      <c r="C149" s="3">
        <v>43180.150120110869</v>
      </c>
      <c r="D149" s="65">
        <v>-1597.419944564208</v>
      </c>
    </row>
    <row r="150" spans="1:4">
      <c r="A150" s="25">
        <v>44347</v>
      </c>
      <c r="B150" s="3">
        <v>-47973.254534276042</v>
      </c>
      <c r="C150" s="3">
        <v>46136.243040270514</v>
      </c>
      <c r="D150" s="65">
        <v>-1837.0114940055282</v>
      </c>
    </row>
    <row r="151" spans="1:4">
      <c r="A151" s="28">
        <v>44377</v>
      </c>
      <c r="B151" s="3">
        <v>-47884.476993865013</v>
      </c>
      <c r="C151" s="3">
        <v>46652.345625766866</v>
      </c>
      <c r="D151" s="65">
        <v>-1232.1313680981475</v>
      </c>
    </row>
    <row r="152" spans="1:4">
      <c r="A152" s="25">
        <v>44408</v>
      </c>
      <c r="B152" s="3">
        <v>-45913.959171048555</v>
      </c>
      <c r="C152" s="3">
        <v>45106.077278069904</v>
      </c>
      <c r="D152" s="65">
        <v>-807.88189297865028</v>
      </c>
    </row>
    <row r="153" spans="1:4">
      <c r="A153" s="28">
        <v>44439</v>
      </c>
      <c r="B153" s="3">
        <v>-49024.569691300305</v>
      </c>
      <c r="C153" s="3">
        <v>48105.304284377926</v>
      </c>
      <c r="D153" s="65">
        <v>-919.26540692237904</v>
      </c>
    </row>
    <row r="154" spans="1:4">
      <c r="A154" s="73">
        <v>44469</v>
      </c>
      <c r="B154" s="3">
        <v>-50672.495819139091</v>
      </c>
      <c r="C154" s="3">
        <v>49109.846875193558</v>
      </c>
      <c r="D154" s="74">
        <v>-1562.6489439455327</v>
      </c>
    </row>
    <row r="155" spans="1:4">
      <c r="A155" s="73">
        <v>44500</v>
      </c>
      <c r="B155" s="3">
        <v>-50623.052881570606</v>
      </c>
      <c r="C155" s="3">
        <v>49540.225547815076</v>
      </c>
      <c r="D155" s="74">
        <v>-1082.8273337555293</v>
      </c>
    </row>
    <row r="156" spans="1:4">
      <c r="A156" s="73">
        <v>44530</v>
      </c>
      <c r="B156" s="3">
        <v>-54676.218848829842</v>
      </c>
      <c r="C156" s="3">
        <v>55292.777096774189</v>
      </c>
      <c r="D156" s="74">
        <v>616.55824794434739</v>
      </c>
    </row>
    <row r="157" spans="1:4">
      <c r="A157" s="75">
        <v>44561</v>
      </c>
      <c r="B157" s="76">
        <v>-51928.058520900333</v>
      </c>
      <c r="C157" s="76">
        <v>52996.969913183282</v>
      </c>
      <c r="D157" s="77">
        <v>1068.9113922829492</v>
      </c>
    </row>
    <row r="158" spans="1:4">
      <c r="A158" s="88">
        <v>44592</v>
      </c>
      <c r="B158" s="3">
        <v>-53528.889201877959</v>
      </c>
      <c r="C158" s="3">
        <v>53679.294021909234</v>
      </c>
      <c r="D158" s="74">
        <v>150.40482003127545</v>
      </c>
    </row>
    <row r="159" spans="1:4">
      <c r="A159" s="88">
        <v>44620</v>
      </c>
      <c r="B159" s="3">
        <v>-50140.364422483006</v>
      </c>
      <c r="C159" s="3">
        <v>49966.295253242744</v>
      </c>
      <c r="D159" s="74">
        <v>-174.06916924026154</v>
      </c>
    </row>
    <row r="160" spans="1:4">
      <c r="A160" s="88">
        <v>44651</v>
      </c>
      <c r="B160" s="3">
        <v>-51807.89389168768</v>
      </c>
      <c r="C160" s="3">
        <v>51082.676061083119</v>
      </c>
      <c r="D160" s="74">
        <v>-725.21783060456073</v>
      </c>
    </row>
    <row r="161" spans="1:4">
      <c r="A161" s="88">
        <v>44681</v>
      </c>
      <c r="B161" s="3">
        <v>-45830.552306300873</v>
      </c>
      <c r="C161" s="3">
        <v>45362.115770274337</v>
      </c>
      <c r="D161" s="74">
        <v>-468.43653602653649</v>
      </c>
    </row>
    <row r="162" spans="1:4">
      <c r="A162" s="88">
        <v>44712</v>
      </c>
      <c r="B162" s="3">
        <v>-46658.060515278616</v>
      </c>
      <c r="C162" s="3">
        <v>44999.294275014974</v>
      </c>
      <c r="D162" s="74">
        <v>-1658.7662402636415</v>
      </c>
    </row>
    <row r="163" spans="1:4">
      <c r="A163" s="88">
        <v>44742</v>
      </c>
      <c r="B163" s="3">
        <v>-46645.303428571453</v>
      </c>
      <c r="C163" s="3">
        <v>45039.974677142854</v>
      </c>
      <c r="D163" s="74">
        <v>-1605.3287514285985</v>
      </c>
    </row>
    <row r="164" spans="1:4">
      <c r="A164" s="88">
        <v>44773</v>
      </c>
      <c r="B164" s="3">
        <v>-48239.004718372191</v>
      </c>
      <c r="C164" s="3">
        <v>48066.757416691238</v>
      </c>
      <c r="D164" s="74">
        <v>-172.24730168095266</v>
      </c>
    </row>
    <row r="165" spans="1:4">
      <c r="A165" s="88">
        <v>44804</v>
      </c>
      <c r="B165" s="3">
        <v>-49612.343310386132</v>
      </c>
      <c r="C165" s="3">
        <v>48812.405683926962</v>
      </c>
      <c r="D165" s="74">
        <v>-799.93762645917013</v>
      </c>
    </row>
    <row r="166" spans="1:4">
      <c r="A166" s="88">
        <v>44834</v>
      </c>
      <c r="B166" s="3">
        <v>-49409.242449901212</v>
      </c>
      <c r="C166" s="3">
        <v>47636.924281682193</v>
      </c>
      <c r="D166" s="74">
        <v>-1772.3181682190188</v>
      </c>
    </row>
    <row r="167" spans="1:4">
      <c r="A167" s="88">
        <v>44865</v>
      </c>
      <c r="B167" s="3">
        <v>-49285.903852691219</v>
      </c>
      <c r="C167" s="3">
        <v>47526.972745042505</v>
      </c>
      <c r="D167" s="74">
        <v>-1758.9311076487138</v>
      </c>
    </row>
    <row r="168" spans="1:4">
      <c r="A168" s="88">
        <v>44895</v>
      </c>
      <c r="B168" s="3">
        <v>-47981.725951758242</v>
      </c>
      <c r="C168" s="3">
        <v>47478.458160418479</v>
      </c>
      <c r="D168" s="74">
        <v>-503.26779133976379</v>
      </c>
    </row>
    <row r="169" spans="1:4">
      <c r="A169" s="88">
        <v>44926</v>
      </c>
      <c r="B169" s="3">
        <v>-49841.479965899402</v>
      </c>
      <c r="C169" s="3">
        <v>47829.633805058256</v>
      </c>
      <c r="D169" s="74">
        <v>-2011.8461608411453</v>
      </c>
    </row>
    <row r="170" spans="1:4">
      <c r="A170" s="88">
        <v>44957</v>
      </c>
      <c r="B170" s="94">
        <v>-50113.299856115103</v>
      </c>
      <c r="C170" s="94">
        <v>48692.499772661868</v>
      </c>
      <c r="D170" s="95">
        <v>-1420.8000834532359</v>
      </c>
    </row>
    <row r="171" spans="1:4">
      <c r="A171" s="88">
        <v>44985</v>
      </c>
      <c r="B171" s="94">
        <v>-49949.190839694653</v>
      </c>
      <c r="C171" s="94">
        <v>48533.470918756815</v>
      </c>
      <c r="D171" s="95">
        <v>-1415.7199209378377</v>
      </c>
    </row>
    <row r="172" spans="1:4">
      <c r="A172" s="88">
        <v>45016</v>
      </c>
      <c r="B172" s="94">
        <v>-53288.102074688795</v>
      </c>
      <c r="C172" s="94">
        <v>51879.374035961271</v>
      </c>
      <c r="D172" s="95">
        <v>-1408.7280387275241</v>
      </c>
    </row>
    <row r="173" spans="1:4">
      <c r="A173" s="88">
        <v>45046</v>
      </c>
      <c r="B173" s="94">
        <v>-52649.921724800894</v>
      </c>
      <c r="C173" s="94">
        <v>51072.860021971988</v>
      </c>
      <c r="D173" s="95">
        <v>-1577.0617028289053</v>
      </c>
    </row>
    <row r="174" spans="1:4">
      <c r="A174" s="88">
        <v>45077</v>
      </c>
      <c r="B174" s="94">
        <v>-52889.458950201864</v>
      </c>
      <c r="C174" s="94">
        <v>51640.232982503367</v>
      </c>
      <c r="D174" s="95">
        <v>-1249.2259676984977</v>
      </c>
    </row>
    <row r="175" spans="1:4">
      <c r="A175" s="88">
        <v>45107</v>
      </c>
      <c r="B175" s="94">
        <v>-51598.445405405408</v>
      </c>
      <c r="C175" s="94">
        <v>50672.359227027024</v>
      </c>
      <c r="D175" s="95">
        <v>-926.08617837838392</v>
      </c>
    </row>
    <row r="176" spans="1:4">
      <c r="A176" s="88">
        <v>45138</v>
      </c>
      <c r="B176" s="94">
        <v>-50232.26536691036</v>
      </c>
      <c r="C176" s="94">
        <v>50237.436398591926</v>
      </c>
      <c r="D176" s="95">
        <v>5.1710316815660917</v>
      </c>
    </row>
    <row r="177" spans="1:4">
      <c r="A177" s="88">
        <v>45169</v>
      </c>
      <c r="B177" s="94">
        <v>-48122.832412523014</v>
      </c>
      <c r="C177" s="94">
        <v>47372.31774796106</v>
      </c>
      <c r="D177" s="95">
        <v>-750.5146645619534</v>
      </c>
    </row>
    <row r="178" spans="1:4">
      <c r="A178" s="88">
        <v>45199</v>
      </c>
      <c r="B178" s="94">
        <v>-50344.906642259419</v>
      </c>
      <c r="C178" s="94">
        <v>49179.779351464436</v>
      </c>
      <c r="D178" s="95">
        <v>-1165.1272907949824</v>
      </c>
    </row>
    <row r="179" spans="1:4">
      <c r="A179" s="88">
        <v>45230</v>
      </c>
      <c r="B179" s="94">
        <v>-48546.840428180221</v>
      </c>
      <c r="C179" s="94">
        <v>47194.050995767975</v>
      </c>
      <c r="D179" s="95">
        <v>-1352.7894324122462</v>
      </c>
    </row>
    <row r="180" spans="1:4">
      <c r="A180" s="88">
        <v>45260</v>
      </c>
      <c r="B180" s="94">
        <v>-46372.402382875618</v>
      </c>
      <c r="C180" s="94">
        <v>46658.583292945616</v>
      </c>
      <c r="D180" s="26">
        <v>286.18091006999748</v>
      </c>
    </row>
    <row r="181" spans="1:4">
      <c r="A181" s="88">
        <v>45291</v>
      </c>
      <c r="B181" s="94">
        <v>-43515.196250344627</v>
      </c>
      <c r="C181" s="94">
        <v>42135.667761235185</v>
      </c>
      <c r="D181" s="26">
        <v>-1379.5284891094416</v>
      </c>
    </row>
    <row r="182" spans="1:4">
      <c r="A182" s="88">
        <v>45322</v>
      </c>
      <c r="B182" s="3">
        <v>-45030.250618982129</v>
      </c>
      <c r="C182" s="3">
        <v>42427.695050894079</v>
      </c>
      <c r="D182" s="26">
        <v>-2602.5555680880498</v>
      </c>
    </row>
    <row r="183" spans="1:4">
      <c r="A183" s="88">
        <v>45351</v>
      </c>
      <c r="B183" s="3">
        <v>-45538.39308872768</v>
      </c>
      <c r="C183" s="3">
        <v>44392.692410714277</v>
      </c>
      <c r="D183" s="26">
        <v>-1145.7006780134034</v>
      </c>
    </row>
    <row r="184" spans="1:4">
      <c r="A184" s="88">
        <v>45382</v>
      </c>
      <c r="B184" s="3">
        <v>-43284.154849225743</v>
      </c>
      <c r="C184" s="3">
        <v>42515.17411301277</v>
      </c>
      <c r="D184" s="26">
        <v>-768.98073621297226</v>
      </c>
    </row>
    <row r="185" spans="1:4">
      <c r="A185" s="88">
        <v>45412</v>
      </c>
      <c r="B185" s="3">
        <v>-45485.979149959909</v>
      </c>
      <c r="C185" s="3">
        <v>44328.338000534619</v>
      </c>
      <c r="D185" s="26">
        <v>-1157.6411494252898</v>
      </c>
    </row>
    <row r="186" spans="1:4">
      <c r="A186" s="88">
        <v>45443</v>
      </c>
      <c r="B186" s="3">
        <v>-43254.717859064025</v>
      </c>
      <c r="C186" s="3">
        <v>42764.868738569123</v>
      </c>
      <c r="D186" s="26">
        <v>-489.84912049490231</v>
      </c>
    </row>
    <row r="187" spans="1:4">
      <c r="A187" s="88">
        <v>45473</v>
      </c>
      <c r="B187" s="3">
        <v>-46058.417132215996</v>
      </c>
      <c r="C187" s="3">
        <v>44780.657552540571</v>
      </c>
      <c r="D187" s="26">
        <v>-1277.7595796754249</v>
      </c>
    </row>
    <row r="188" spans="1:4">
      <c r="A188" s="88">
        <v>45504</v>
      </c>
      <c r="B188" s="3">
        <v>-45665.324926997593</v>
      </c>
      <c r="C188" s="3">
        <v>45053.611133528007</v>
      </c>
      <c r="D188" s="26">
        <v>-611.71379346958565</v>
      </c>
    </row>
    <row r="189" spans="1:4">
      <c r="A189" s="88">
        <v>45535</v>
      </c>
      <c r="B189" s="3">
        <v>-43400.676969365464</v>
      </c>
      <c r="C189" s="3">
        <v>42896.845314551421</v>
      </c>
      <c r="D189" s="26">
        <v>-503.83165481404285</v>
      </c>
    </row>
    <row r="190" spans="1:4">
      <c r="A190" s="88">
        <v>45565</v>
      </c>
      <c r="B190" s="3">
        <v>-42094.590566037761</v>
      </c>
      <c r="C190" s="3">
        <v>42023.531487870627</v>
      </c>
      <c r="D190" s="26">
        <v>-71.05907816713443</v>
      </c>
    </row>
    <row r="191" spans="1:4">
      <c r="A191" s="88">
        <v>45596</v>
      </c>
      <c r="B191" s="3">
        <v>-45303.509962304772</v>
      </c>
      <c r="C191" s="3">
        <v>44823.298737210549</v>
      </c>
      <c r="D191" s="74">
        <v>-480.21122509422275</v>
      </c>
    </row>
    <row r="192" spans="1:4">
      <c r="A192" s="88">
        <v>45626</v>
      </c>
      <c r="B192" s="3">
        <v>-45258.429865495476</v>
      </c>
      <c r="C192" s="3">
        <v>44858.379006313487</v>
      </c>
      <c r="D192" s="74">
        <v>-400.05085918198893</v>
      </c>
    </row>
    <row r="193" spans="1:4">
      <c r="A193" s="88">
        <v>45657</v>
      </c>
      <c r="B193" s="3">
        <v>-47247.123389086919</v>
      </c>
      <c r="C193" s="3">
        <v>46318.351121469699</v>
      </c>
      <c r="D193" s="74">
        <v>-928.77226761721977</v>
      </c>
    </row>
    <row r="194" spans="1:4">
      <c r="C194" s="148"/>
    </row>
    <row r="195" spans="1:4">
      <c r="B195" s="14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/>
  <dimension ref="A1:H26"/>
  <sheetViews>
    <sheetView rightToLeft="1" zoomScaleNormal="100" workbookViewId="0">
      <selection activeCell="A15" sqref="A15"/>
    </sheetView>
  </sheetViews>
  <sheetFormatPr defaultColWidth="9" defaultRowHeight="15"/>
  <cols>
    <col min="1" max="1" width="30.25" style="9" bestFit="1" customWidth="1"/>
    <col min="2" max="16384" width="9" style="9"/>
  </cols>
  <sheetData>
    <row r="1" spans="1:8">
      <c r="A1" s="179" t="s">
        <v>172</v>
      </c>
    </row>
    <row r="2" spans="1:8">
      <c r="A2" s="179" t="s">
        <v>141</v>
      </c>
    </row>
    <row r="14" spans="1:8">
      <c r="A14" s="10"/>
      <c r="B14" s="10"/>
      <c r="C14" s="10"/>
      <c r="D14" s="10"/>
      <c r="E14" s="10"/>
      <c r="F14" s="10"/>
      <c r="G14" s="10"/>
      <c r="H14" s="10"/>
    </row>
    <row r="15" spans="1:8">
      <c r="A15" s="177" t="s">
        <v>173</v>
      </c>
      <c r="B15" s="10"/>
      <c r="C15" s="10"/>
      <c r="D15" s="10"/>
      <c r="E15" s="10"/>
      <c r="F15" s="10"/>
      <c r="G15" s="10"/>
      <c r="H15" s="10"/>
    </row>
    <row r="16" spans="1:8">
      <c r="A16" s="10"/>
      <c r="B16" s="10"/>
      <c r="C16" s="10"/>
      <c r="D16" s="10"/>
      <c r="E16" s="10"/>
      <c r="F16" s="10"/>
      <c r="G16" s="10"/>
      <c r="H16" s="10"/>
    </row>
    <row r="17" spans="1:8">
      <c r="A17" s="10"/>
      <c r="B17" s="10"/>
      <c r="C17" s="10"/>
      <c r="D17" s="10"/>
      <c r="E17" s="10"/>
      <c r="F17" s="10"/>
      <c r="G17" s="10"/>
      <c r="H17" s="10"/>
    </row>
    <row r="18" spans="1:8">
      <c r="A18" s="10"/>
      <c r="B18" s="10"/>
      <c r="C18" s="10"/>
      <c r="D18" s="10"/>
      <c r="E18" s="10"/>
      <c r="F18" s="10"/>
      <c r="G18" s="10"/>
      <c r="H18" s="10"/>
    </row>
    <row r="19" spans="1:8">
      <c r="A19" s="10"/>
      <c r="B19" s="10"/>
      <c r="C19" s="10"/>
      <c r="D19" s="10"/>
      <c r="E19" s="10"/>
      <c r="F19" s="10"/>
      <c r="G19" s="10"/>
      <c r="H19" s="10"/>
    </row>
    <row r="20" spans="1:8">
      <c r="A20" s="10"/>
      <c r="B20" s="10"/>
      <c r="C20" s="10"/>
      <c r="D20" s="10"/>
      <c r="E20" s="10"/>
      <c r="F20" s="10"/>
      <c r="G20" s="10"/>
      <c r="H20" s="10"/>
    </row>
    <row r="21" spans="1:8">
      <c r="A21" s="10"/>
      <c r="B21" s="10"/>
      <c r="C21" s="10"/>
      <c r="D21" s="10"/>
      <c r="E21" s="10"/>
      <c r="F21" s="10"/>
      <c r="G21" s="10"/>
      <c r="H21" s="59"/>
    </row>
    <row r="22" spans="1:8">
      <c r="A22" s="10"/>
      <c r="B22" s="10"/>
      <c r="C22" s="10"/>
      <c r="D22" s="10"/>
      <c r="E22" s="10"/>
      <c r="F22" s="10"/>
      <c r="G22" s="10"/>
      <c r="H22" s="10"/>
    </row>
    <row r="23" spans="1:8">
      <c r="A23" s="10"/>
      <c r="B23" s="10"/>
      <c r="C23" s="10"/>
      <c r="D23" s="10"/>
      <c r="E23" s="10"/>
      <c r="F23" s="10"/>
      <c r="G23" s="10"/>
      <c r="H23" s="10"/>
    </row>
    <row r="24" spans="1:8">
      <c r="A24" s="10"/>
      <c r="B24" s="10"/>
      <c r="C24" s="10"/>
      <c r="D24" s="10"/>
      <c r="E24" s="10"/>
      <c r="F24" s="10"/>
      <c r="G24" s="10"/>
      <c r="H24" s="10"/>
    </row>
    <row r="25" spans="1:8">
      <c r="A25" s="10"/>
      <c r="B25" s="10"/>
      <c r="C25" s="10"/>
      <c r="D25" s="10"/>
      <c r="E25" s="10"/>
      <c r="F25" s="10"/>
      <c r="G25" s="10"/>
      <c r="H25" s="10"/>
    </row>
    <row r="26" spans="1:8">
      <c r="A26" s="10"/>
      <c r="B26" s="10"/>
      <c r="C26" s="10"/>
      <c r="D26" s="10"/>
      <c r="E26" s="10"/>
      <c r="F26" s="10"/>
      <c r="G26" s="10"/>
      <c r="H26" s="10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2"/>
  <dimension ref="A1:K28"/>
  <sheetViews>
    <sheetView rightToLeft="1" tabSelected="1" zoomScaleNormal="100" workbookViewId="0">
      <selection activeCell="A33" sqref="A33"/>
    </sheetView>
  </sheetViews>
  <sheetFormatPr defaultColWidth="9" defaultRowHeight="15"/>
  <cols>
    <col min="1" max="1" width="49.25" style="9" bestFit="1" customWidth="1"/>
    <col min="2" max="16384" width="9" style="9"/>
  </cols>
  <sheetData>
    <row r="1" spans="1:11">
      <c r="A1" s="179" t="s">
        <v>83</v>
      </c>
    </row>
    <row r="6" spans="1:11">
      <c r="K6" s="149"/>
    </row>
    <row r="9" spans="1:11">
      <c r="G9" s="44"/>
    </row>
    <row r="10" spans="1:11">
      <c r="G10" s="44"/>
    </row>
    <row r="14" spans="1:11">
      <c r="A14" s="10"/>
      <c r="B14" s="10"/>
      <c r="C14" s="10"/>
      <c r="D14" s="10"/>
      <c r="E14" s="10"/>
      <c r="F14" s="10"/>
      <c r="G14" s="10"/>
      <c r="H14" s="10"/>
    </row>
    <row r="15" spans="1:11">
      <c r="A15" s="10"/>
      <c r="B15" s="10"/>
      <c r="C15" s="10"/>
      <c r="D15" s="10"/>
      <c r="E15" s="10"/>
      <c r="F15" s="10"/>
      <c r="G15" s="10"/>
      <c r="H15" s="10"/>
    </row>
    <row r="16" spans="1:11">
      <c r="A16" s="10"/>
      <c r="B16" s="10"/>
      <c r="C16" s="10"/>
      <c r="D16" s="10"/>
      <c r="E16" s="10"/>
      <c r="F16" s="10"/>
      <c r="G16" s="10"/>
      <c r="H16" s="10"/>
    </row>
    <row r="17" spans="1:8">
      <c r="A17" s="10"/>
      <c r="B17" s="10"/>
      <c r="C17" s="10"/>
      <c r="D17" s="10"/>
      <c r="E17" s="10"/>
      <c r="F17" s="10"/>
      <c r="G17" s="10"/>
      <c r="H17" s="10"/>
    </row>
    <row r="18" spans="1:8">
      <c r="A18" s="10"/>
      <c r="B18" s="10"/>
      <c r="C18" s="10"/>
      <c r="D18" s="10"/>
      <c r="E18" s="10"/>
      <c r="F18" s="10"/>
      <c r="G18" s="10"/>
      <c r="H18" s="10"/>
    </row>
    <row r="19" spans="1:8">
      <c r="A19" s="10"/>
      <c r="B19" s="10"/>
      <c r="C19" s="10"/>
      <c r="D19" s="10"/>
      <c r="E19" s="10"/>
      <c r="F19" s="10"/>
      <c r="G19" s="10"/>
      <c r="H19" s="10"/>
    </row>
    <row r="20" spans="1:8">
      <c r="A20" s="10"/>
      <c r="B20" s="10"/>
      <c r="C20" s="10"/>
      <c r="D20" s="10"/>
      <c r="E20" s="10"/>
      <c r="F20" s="10"/>
      <c r="G20" s="10"/>
      <c r="H20" s="10"/>
    </row>
    <row r="21" spans="1:8">
      <c r="A21" s="10"/>
      <c r="B21" s="10"/>
      <c r="C21" s="10"/>
      <c r="D21" s="10"/>
      <c r="E21" s="10"/>
      <c r="F21" s="10"/>
      <c r="G21" s="10"/>
      <c r="H21" s="10"/>
    </row>
    <row r="22" spans="1:8">
      <c r="A22" s="10"/>
      <c r="B22" s="10"/>
      <c r="C22" s="10"/>
      <c r="D22" s="10"/>
      <c r="E22" s="10"/>
      <c r="F22" s="10"/>
      <c r="G22" s="10"/>
      <c r="H22" s="10"/>
    </row>
    <row r="23" spans="1:8">
      <c r="A23" s="10"/>
      <c r="B23" s="10"/>
      <c r="C23" s="10"/>
      <c r="D23" s="10"/>
      <c r="E23" s="10"/>
      <c r="F23" s="10"/>
      <c r="G23" s="10"/>
      <c r="H23" s="10"/>
    </row>
    <row r="28" spans="1:8">
      <c r="A28" s="177" t="s">
        <v>163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/>
  <dimension ref="A1:F124"/>
  <sheetViews>
    <sheetView rightToLeft="1" zoomScaleNormal="100" workbookViewId="0">
      <pane xSplit="1" ySplit="1" topLeftCell="B104" activePane="bottomRight" state="frozen"/>
      <selection activeCell="N27" activeCellId="1" sqref="G19 N27"/>
      <selection pane="topRight" activeCell="N27" activeCellId="1" sqref="G19 N27"/>
      <selection pane="bottomLeft" activeCell="N27" activeCellId="1" sqref="G19 N27"/>
      <selection pane="bottomRight" activeCell="B122" sqref="B122"/>
    </sheetView>
  </sheetViews>
  <sheetFormatPr defaultColWidth="9" defaultRowHeight="15"/>
  <cols>
    <col min="1" max="1" width="9" style="36"/>
    <col min="2" max="2" width="25.875" style="36" customWidth="1"/>
    <col min="3" max="3" width="37.125" style="36" customWidth="1"/>
    <col min="4" max="4" width="18.375" style="36" customWidth="1"/>
    <col min="5" max="16384" width="9" style="9"/>
  </cols>
  <sheetData>
    <row r="1" spans="1:6" ht="30">
      <c r="A1" s="30" t="s">
        <v>15</v>
      </c>
      <c r="B1" s="19" t="s">
        <v>2</v>
      </c>
      <c r="C1" s="19" t="s">
        <v>1</v>
      </c>
      <c r="D1" s="20" t="s">
        <v>29</v>
      </c>
      <c r="E1" s="90" t="s">
        <v>79</v>
      </c>
      <c r="F1" s="90" t="s">
        <v>133</v>
      </c>
    </row>
    <row r="2" spans="1:6">
      <c r="A2" s="25">
        <v>42004</v>
      </c>
      <c r="B2" s="3">
        <v>20749.578884031886</v>
      </c>
      <c r="C2" s="3">
        <v>12222.132928095618</v>
      </c>
      <c r="D2" s="26">
        <v>-27069.928561092584</v>
      </c>
      <c r="E2" s="9">
        <v>-8184.9478507465947</v>
      </c>
      <c r="F2" s="37">
        <v>2283.164599711673</v>
      </c>
    </row>
    <row r="3" spans="1:6">
      <c r="A3" s="25">
        <v>42035</v>
      </c>
      <c r="B3" s="3">
        <v>19904.968109072372</v>
      </c>
      <c r="C3" s="3">
        <v>13027</v>
      </c>
      <c r="D3" s="26">
        <v>-25882.948700438425</v>
      </c>
      <c r="E3" s="9">
        <v>-8795.7749034550616</v>
      </c>
      <c r="F3" s="37">
        <v>1746.7554948211109</v>
      </c>
    </row>
    <row r="4" spans="1:6">
      <c r="A4" s="25">
        <v>42063</v>
      </c>
      <c r="B4" s="3">
        <v>20159.718499747851</v>
      </c>
      <c r="C4" s="3">
        <v>14275</v>
      </c>
      <c r="D4" s="26">
        <v>-26954.079444889481</v>
      </c>
      <c r="E4" s="9">
        <v>-8871.0083702108113</v>
      </c>
      <c r="F4" s="37">
        <v>1390.3693153524455</v>
      </c>
    </row>
    <row r="5" spans="1:6">
      <c r="A5" s="25">
        <v>42094</v>
      </c>
      <c r="B5" s="3">
        <v>18371.429331658292</v>
      </c>
      <c r="C5" s="3">
        <v>15681</v>
      </c>
      <c r="D5" s="26">
        <v>-26729.285703282196</v>
      </c>
      <c r="E5" s="9">
        <v>-8464.5247874405122</v>
      </c>
      <c r="F5" s="37">
        <v>1141.3811590644164</v>
      </c>
    </row>
    <row r="6" spans="1:6">
      <c r="A6" s="25">
        <v>42124</v>
      </c>
      <c r="B6" s="3">
        <v>18865.948339808339</v>
      </c>
      <c r="C6" s="3">
        <v>14823</v>
      </c>
      <c r="D6" s="26">
        <v>-26911.924662928614</v>
      </c>
      <c r="E6" s="9">
        <v>-8091.2404224210641</v>
      </c>
      <c r="F6" s="37">
        <v>1314.2167455413382</v>
      </c>
    </row>
    <row r="7" spans="1:6">
      <c r="A7" s="25">
        <v>42155</v>
      </c>
      <c r="B7" s="3">
        <v>19898.638761609909</v>
      </c>
      <c r="C7" s="3">
        <v>15190</v>
      </c>
      <c r="D7" s="26">
        <v>-26351.056618132465</v>
      </c>
      <c r="E7" s="9">
        <v>-7823.0898470485599</v>
      </c>
      <c r="F7" s="37">
        <v>-914.4922964288844</v>
      </c>
    </row>
    <row r="8" spans="1:6">
      <c r="A8" s="25">
        <v>42185</v>
      </c>
      <c r="B8" s="3">
        <v>21982.349249137704</v>
      </c>
      <c r="C8" s="3">
        <v>13213</v>
      </c>
      <c r="D8" s="26">
        <v>-22789.143777562294</v>
      </c>
      <c r="E8" s="9">
        <v>-6421.850134771802</v>
      </c>
      <c r="F8" s="37">
        <v>-5984.3553368036073</v>
      </c>
    </row>
    <row r="9" spans="1:6">
      <c r="A9" s="25">
        <v>42216</v>
      </c>
      <c r="B9" s="3">
        <v>22241.168220988631</v>
      </c>
      <c r="C9" s="3">
        <v>15080</v>
      </c>
      <c r="D9" s="26">
        <v>-18065.439151387989</v>
      </c>
      <c r="E9" s="9">
        <v>-6792.6371990876014</v>
      </c>
      <c r="F9" s="37">
        <v>-12463.091870513044</v>
      </c>
    </row>
    <row r="10" spans="1:6">
      <c r="A10" s="25">
        <v>42247</v>
      </c>
      <c r="B10" s="3">
        <v>21757.28869974555</v>
      </c>
      <c r="C10" s="3">
        <v>17478</v>
      </c>
      <c r="D10" s="26">
        <v>-18879.563144898533</v>
      </c>
      <c r="E10" s="9">
        <v>-9180.2051731346419</v>
      </c>
      <c r="F10" s="37">
        <v>-11175.520381712375</v>
      </c>
    </row>
    <row r="11" spans="1:6">
      <c r="A11" s="25">
        <v>42277</v>
      </c>
      <c r="B11" s="3">
        <v>22317.968605658938</v>
      </c>
      <c r="C11" s="3">
        <v>15661</v>
      </c>
      <c r="D11" s="26">
        <v>-21846.225808352869</v>
      </c>
      <c r="E11" s="9">
        <v>-9354.539492887252</v>
      </c>
      <c r="F11" s="37">
        <v>-6778.2033044188211</v>
      </c>
    </row>
    <row r="12" spans="1:6">
      <c r="A12" s="25">
        <v>42308</v>
      </c>
      <c r="B12" s="3">
        <v>21696.68437289889</v>
      </c>
      <c r="C12" s="3">
        <v>12937</v>
      </c>
      <c r="D12" s="26">
        <v>-24544.790832675415</v>
      </c>
      <c r="E12" s="9">
        <v>-8535.7541975455042</v>
      </c>
      <c r="F12" s="37">
        <v>-1553.1393426779705</v>
      </c>
    </row>
    <row r="13" spans="1:6">
      <c r="A13" s="25">
        <v>42338</v>
      </c>
      <c r="B13" s="3">
        <v>21877.804689192675</v>
      </c>
      <c r="C13" s="3">
        <v>12508</v>
      </c>
      <c r="D13" s="26">
        <v>-26847.188119223723</v>
      </c>
      <c r="E13" s="9">
        <v>-9048.3296114223504</v>
      </c>
      <c r="F13" s="37">
        <v>1509.7130414533949</v>
      </c>
    </row>
    <row r="14" spans="1:6">
      <c r="A14" s="25">
        <v>42369</v>
      </c>
      <c r="B14" s="3">
        <v>23154.148308559714</v>
      </c>
      <c r="C14" s="3">
        <v>11230</v>
      </c>
      <c r="D14" s="26">
        <v>-25479.075851907623</v>
      </c>
      <c r="E14" s="9">
        <v>-8180.3818232277854</v>
      </c>
      <c r="F14" s="37">
        <v>-724.69063342430582</v>
      </c>
    </row>
    <row r="15" spans="1:6">
      <c r="A15" s="25">
        <v>42400</v>
      </c>
      <c r="B15" s="3">
        <v>22202.248286509745</v>
      </c>
      <c r="C15" s="3">
        <v>13380</v>
      </c>
      <c r="D15" s="26">
        <v>-23169.993090566746</v>
      </c>
      <c r="E15" s="9">
        <v>-8493.461125479449</v>
      </c>
      <c r="F15" s="37">
        <v>-3918.7940704635457</v>
      </c>
    </row>
    <row r="16" spans="1:6">
      <c r="A16" s="25">
        <v>42429</v>
      </c>
      <c r="B16" s="3">
        <v>23054.179877237853</v>
      </c>
      <c r="C16" s="3">
        <v>12812</v>
      </c>
      <c r="D16" s="26">
        <v>-21835.155973400564</v>
      </c>
      <c r="E16" s="9">
        <v>-7299.6211231304842</v>
      </c>
      <c r="F16" s="37">
        <v>-6731.4027807068051</v>
      </c>
    </row>
    <row r="17" spans="1:6">
      <c r="A17" s="25">
        <v>42460</v>
      </c>
      <c r="B17" s="3">
        <v>22581.84405735528</v>
      </c>
      <c r="C17" s="3">
        <v>9496</v>
      </c>
      <c r="D17" s="26">
        <v>-19860.008593049643</v>
      </c>
      <c r="E17" s="9">
        <v>-6281.4503044348712</v>
      </c>
      <c r="F17" s="37">
        <v>-5936.3851598707661</v>
      </c>
    </row>
    <row r="18" spans="1:6">
      <c r="A18" s="25">
        <v>42490</v>
      </c>
      <c r="B18" s="3">
        <v>23133.278098909865</v>
      </c>
      <c r="C18" s="3">
        <v>4237</v>
      </c>
      <c r="D18" s="26">
        <v>-19254.301609288581</v>
      </c>
      <c r="E18" s="9">
        <v>-6357.3372087701118</v>
      </c>
      <c r="F18" s="37">
        <v>-1758.6392808511719</v>
      </c>
    </row>
    <row r="19" spans="1:6">
      <c r="A19" s="25">
        <v>42521</v>
      </c>
      <c r="B19" s="3">
        <v>23891.375509090904</v>
      </c>
      <c r="C19" s="3">
        <v>5888</v>
      </c>
      <c r="D19" s="26">
        <v>-17007.333318119992</v>
      </c>
      <c r="E19" s="9">
        <v>1632.9247125947695</v>
      </c>
      <c r="F19" s="37">
        <v>-14404.966903565681</v>
      </c>
    </row>
    <row r="20" spans="1:6">
      <c r="A20" s="25">
        <v>42551</v>
      </c>
      <c r="B20" s="3">
        <v>23544.314950598025</v>
      </c>
      <c r="C20" s="3">
        <v>9159</v>
      </c>
      <c r="D20" s="26">
        <v>-19747.287681597023</v>
      </c>
      <c r="E20" s="9">
        <v>-9924.9016587893129</v>
      </c>
      <c r="F20" s="37">
        <v>-3031.1256102116895</v>
      </c>
    </row>
    <row r="21" spans="1:6">
      <c r="A21" s="25">
        <v>42582</v>
      </c>
      <c r="B21" s="3">
        <v>22666.940551201671</v>
      </c>
      <c r="C21" s="3">
        <v>9723</v>
      </c>
      <c r="D21" s="26">
        <v>-22592.552269324897</v>
      </c>
      <c r="E21" s="9">
        <v>-8234.937990114051</v>
      </c>
      <c r="F21" s="37">
        <v>-1562.4502917627233</v>
      </c>
    </row>
    <row r="22" spans="1:6">
      <c r="A22" s="25">
        <v>42613</v>
      </c>
      <c r="B22" s="3">
        <v>23079.982015319605</v>
      </c>
      <c r="C22" s="3">
        <v>8121</v>
      </c>
      <c r="D22" s="26">
        <v>-24863.479956353684</v>
      </c>
      <c r="E22" s="9">
        <v>-4337.1355178472459</v>
      </c>
      <c r="F22" s="37">
        <v>-2000.3665411186757</v>
      </c>
    </row>
    <row r="23" spans="1:6">
      <c r="A23" s="25">
        <v>42643</v>
      </c>
      <c r="B23" s="3">
        <v>24729.358810537517</v>
      </c>
      <c r="C23" s="3">
        <v>7123</v>
      </c>
      <c r="D23" s="26">
        <v>-26464.098131413106</v>
      </c>
      <c r="E23" s="9">
        <v>-4255.9159611278865</v>
      </c>
      <c r="F23" s="37">
        <v>-1132.3447179965242</v>
      </c>
    </row>
    <row r="24" spans="1:6">
      <c r="A24" s="25">
        <v>42674</v>
      </c>
      <c r="B24" s="3">
        <v>24083.198784099768</v>
      </c>
      <c r="C24" s="3">
        <v>9860</v>
      </c>
      <c r="D24" s="26">
        <v>-26859.675035320666</v>
      </c>
      <c r="E24" s="9">
        <v>-6046.8549821338393</v>
      </c>
      <c r="F24" s="37">
        <v>-1036.6687666452626</v>
      </c>
    </row>
    <row r="25" spans="1:6">
      <c r="A25" s="25">
        <v>42704</v>
      </c>
      <c r="B25" s="3">
        <v>25449.107814535033</v>
      </c>
      <c r="C25" s="3">
        <v>9926</v>
      </c>
      <c r="D25" s="26">
        <v>-28004.846146081265</v>
      </c>
      <c r="E25" s="9">
        <v>-6800.0324939521888</v>
      </c>
      <c r="F25" s="37">
        <v>-570.22917450157911</v>
      </c>
    </row>
    <row r="26" spans="1:6">
      <c r="A26" s="25">
        <v>42735</v>
      </c>
      <c r="B26" s="3">
        <v>25217.878915474637</v>
      </c>
      <c r="C26" s="3">
        <v>9470</v>
      </c>
      <c r="D26" s="26">
        <v>-28144.126879891865</v>
      </c>
      <c r="E26" s="9">
        <v>-6534.8611871377916</v>
      </c>
      <c r="F26" s="37">
        <v>-8.8908484449775642</v>
      </c>
    </row>
    <row r="27" spans="1:6">
      <c r="A27" s="25">
        <v>42766</v>
      </c>
      <c r="B27" s="3">
        <v>23647.001321305379</v>
      </c>
      <c r="C27" s="3">
        <v>10459.430849895933</v>
      </c>
      <c r="D27" s="26">
        <v>-26937.271184933197</v>
      </c>
      <c r="E27" s="9">
        <v>-6219.3997806487732</v>
      </c>
      <c r="F27" s="37">
        <v>-949.76120561934113</v>
      </c>
    </row>
    <row r="28" spans="1:6">
      <c r="A28" s="25">
        <v>42794</v>
      </c>
      <c r="B28" s="3">
        <v>25397.161453949167</v>
      </c>
      <c r="C28" s="3">
        <v>8885.8617800967604</v>
      </c>
      <c r="D28" s="26">
        <v>-25969.013515011149</v>
      </c>
      <c r="E28" s="9">
        <v>-5429.5776115780782</v>
      </c>
      <c r="F28" s="37">
        <v>-2884.4321074566988</v>
      </c>
    </row>
    <row r="29" spans="1:6">
      <c r="A29" s="25">
        <v>42825</v>
      </c>
      <c r="B29" s="3">
        <v>25081.42724394273</v>
      </c>
      <c r="C29" s="3">
        <v>7420.4152313731947</v>
      </c>
      <c r="D29" s="26">
        <v>-28272.437508979248</v>
      </c>
      <c r="E29" s="9">
        <v>-4944.2999919658796</v>
      </c>
      <c r="F29" s="37">
        <v>714.89502562920461</v>
      </c>
    </row>
    <row r="30" spans="1:6">
      <c r="A30" s="25">
        <v>42855</v>
      </c>
      <c r="B30" s="3">
        <v>25003.926510085657</v>
      </c>
      <c r="C30" s="3">
        <v>8054.0719874148681</v>
      </c>
      <c r="D30" s="26">
        <v>-28114.335652619338</v>
      </c>
      <c r="E30" s="9">
        <v>-5311.989232586061</v>
      </c>
      <c r="F30" s="37">
        <v>368.32638770487119</v>
      </c>
    </row>
    <row r="31" spans="1:6">
      <c r="A31" s="25">
        <v>42886</v>
      </c>
      <c r="B31" s="3">
        <v>25700.847424880649</v>
      </c>
      <c r="C31" s="3">
        <v>8512.4385664741822</v>
      </c>
      <c r="D31" s="26">
        <v>-29139.316698434832</v>
      </c>
      <c r="E31" s="9">
        <v>-5238.6496431447176</v>
      </c>
      <c r="F31" s="37">
        <v>164.6803502247185</v>
      </c>
    </row>
    <row r="32" spans="1:6">
      <c r="A32" s="25">
        <v>42916</v>
      </c>
      <c r="B32" s="3">
        <v>24872.955921052631</v>
      </c>
      <c r="C32" s="3">
        <v>9064.7425735497927</v>
      </c>
      <c r="D32" s="26">
        <v>-28909.16852521307</v>
      </c>
      <c r="E32" s="9">
        <v>-4077.8591975022291</v>
      </c>
      <c r="F32" s="37">
        <v>-950.67077188712483</v>
      </c>
    </row>
    <row r="33" spans="1:6">
      <c r="A33" s="25">
        <v>42947</v>
      </c>
      <c r="B33" s="3">
        <v>25067.691762225968</v>
      </c>
      <c r="C33" s="3">
        <v>10933.93827413761</v>
      </c>
      <c r="D33" s="26">
        <v>-29334.525918392697</v>
      </c>
      <c r="E33" s="9">
        <v>-5301.8594574282315</v>
      </c>
      <c r="F33" s="37">
        <v>-1365.244660542653</v>
      </c>
    </row>
    <row r="34" spans="1:6">
      <c r="A34" s="25">
        <v>42978</v>
      </c>
      <c r="B34" s="3">
        <v>23481.108509454945</v>
      </c>
      <c r="C34" s="3">
        <v>12966.837793562823</v>
      </c>
      <c r="D34" s="26">
        <v>-29809.048986140057</v>
      </c>
      <c r="E34" s="9">
        <v>-5874.1184106170376</v>
      </c>
      <c r="F34" s="37">
        <v>-764.77890626067801</v>
      </c>
    </row>
    <row r="35" spans="1:6">
      <c r="A35" s="25">
        <v>43008</v>
      </c>
      <c r="B35" s="3">
        <v>22938.777769906494</v>
      </c>
      <c r="C35" s="3">
        <v>12621.688871729726</v>
      </c>
      <c r="D35" s="26">
        <v>-29922.867148737412</v>
      </c>
      <c r="E35" s="9">
        <v>-4770.9619176361712</v>
      </c>
      <c r="F35" s="37">
        <v>-866.63757526263271</v>
      </c>
    </row>
    <row r="36" spans="1:6">
      <c r="A36" s="25">
        <v>43039</v>
      </c>
      <c r="B36" s="3">
        <v>22426.723382561773</v>
      </c>
      <c r="C36" s="3">
        <v>12873.102221196459</v>
      </c>
      <c r="D36" s="26">
        <v>-29356.80588824951</v>
      </c>
      <c r="E36" s="9">
        <v>-4165.187322587446</v>
      </c>
      <c r="F36" s="37">
        <v>-1777.8323929212766</v>
      </c>
    </row>
    <row r="37" spans="1:6">
      <c r="A37" s="25">
        <v>43069</v>
      </c>
      <c r="B37" s="3">
        <v>22876.110503000862</v>
      </c>
      <c r="C37" s="3">
        <v>12483.935080381731</v>
      </c>
      <c r="D37" s="26">
        <v>-29765.184721143436</v>
      </c>
      <c r="E37" s="9">
        <v>-4345.6956482984906</v>
      </c>
      <c r="F37" s="37">
        <v>-1249.1652139406642</v>
      </c>
    </row>
    <row r="38" spans="1:6">
      <c r="A38" s="25">
        <v>43100</v>
      </c>
      <c r="B38" s="3">
        <v>22978.382091145082</v>
      </c>
      <c r="C38" s="3">
        <v>11162.645511128245</v>
      </c>
      <c r="D38" s="26">
        <v>-30063.402414114702</v>
      </c>
      <c r="E38" s="9">
        <v>-4428.7977899510679</v>
      </c>
      <c r="F38" s="37">
        <v>351.17260179243931</v>
      </c>
    </row>
    <row r="39" spans="1:6">
      <c r="A39" s="25">
        <v>43131</v>
      </c>
      <c r="B39" s="3">
        <v>25385.989791483116</v>
      </c>
      <c r="C39" s="3">
        <v>13904.418453094833</v>
      </c>
      <c r="D39" s="26">
        <v>-33322.81989513804</v>
      </c>
      <c r="E39" s="9">
        <v>-4368.0126542512116</v>
      </c>
      <c r="F39" s="37">
        <v>-1599.5756951886979</v>
      </c>
    </row>
    <row r="40" spans="1:6">
      <c r="A40" s="25">
        <v>43159</v>
      </c>
      <c r="B40" s="3">
        <v>25493.158111908171</v>
      </c>
      <c r="C40" s="3">
        <v>15963.271516653531</v>
      </c>
      <c r="D40" s="26">
        <v>-35103.908228775763</v>
      </c>
      <c r="E40" s="9">
        <v>-4934.7379859912317</v>
      </c>
      <c r="F40" s="37">
        <v>-1417.7834137947075</v>
      </c>
    </row>
    <row r="41" spans="1:6">
      <c r="A41" s="25">
        <v>43190</v>
      </c>
      <c r="B41" s="3">
        <v>25396.763557199774</v>
      </c>
      <c r="C41" s="3">
        <v>16898.80383954183</v>
      </c>
      <c r="D41" s="26">
        <v>-35347.121686521437</v>
      </c>
      <c r="E41" s="9">
        <v>-4109.5426066670543</v>
      </c>
      <c r="F41" s="37">
        <v>-2838.9031035531161</v>
      </c>
    </row>
    <row r="42" spans="1:6">
      <c r="A42" s="25">
        <v>43220</v>
      </c>
      <c r="B42" s="3">
        <v>25100.479027313268</v>
      </c>
      <c r="C42" s="3">
        <v>19293.336245131148</v>
      </c>
      <c r="D42" s="26">
        <v>-35475.796940403103</v>
      </c>
      <c r="E42" s="9">
        <v>-5497.9109944345873</v>
      </c>
      <c r="F42" s="37">
        <v>-3420.1073376067252</v>
      </c>
    </row>
    <row r="43" spans="1:6">
      <c r="A43" s="25">
        <v>43251</v>
      </c>
      <c r="B43" s="3">
        <v>25225.448081884464</v>
      </c>
      <c r="C43" s="3">
        <v>18850.163163472218</v>
      </c>
      <c r="D43" s="26">
        <v>-35986.293606341998</v>
      </c>
      <c r="E43" s="9">
        <v>-5006.0627417843461</v>
      </c>
      <c r="F43" s="37">
        <v>-3083.2548972303375</v>
      </c>
    </row>
    <row r="44" spans="1:6">
      <c r="A44" s="25">
        <v>43281</v>
      </c>
      <c r="B44" s="3">
        <v>23405.574183561639</v>
      </c>
      <c r="C44" s="3">
        <v>22343.198155086182</v>
      </c>
      <c r="D44" s="26">
        <v>-36478.624967627729</v>
      </c>
      <c r="E44" s="9">
        <v>-5665.1835516222309</v>
      </c>
      <c r="F44" s="37">
        <v>-3604.9638193978572</v>
      </c>
    </row>
    <row r="45" spans="1:6">
      <c r="A45" s="25">
        <v>43312</v>
      </c>
      <c r="B45" s="3">
        <v>22053.957085152837</v>
      </c>
      <c r="C45" s="3">
        <v>21905.153880899979</v>
      </c>
      <c r="D45" s="26">
        <v>-34441.042179061558</v>
      </c>
      <c r="E45" s="9">
        <v>-5713.5156162124631</v>
      </c>
      <c r="F45" s="37">
        <v>-3804.553170778795</v>
      </c>
    </row>
    <row r="46" spans="1:6">
      <c r="A46" s="25">
        <v>43343</v>
      </c>
      <c r="B46" s="3">
        <v>21935.74804661487</v>
      </c>
      <c r="C46" s="3">
        <v>20829.060656589012</v>
      </c>
      <c r="D46" s="26">
        <v>-34806.83745251951</v>
      </c>
      <c r="E46" s="9">
        <v>-5103.9688732377244</v>
      </c>
      <c r="F46" s="37">
        <v>-2854.0023774466472</v>
      </c>
    </row>
    <row r="47" spans="1:6">
      <c r="A47" s="25">
        <v>43373</v>
      </c>
      <c r="B47" s="3">
        <v>23109.498406396473</v>
      </c>
      <c r="C47" s="3">
        <v>19242.544914208993</v>
      </c>
      <c r="D47" s="26">
        <v>-34403.653884770589</v>
      </c>
      <c r="E47" s="9">
        <v>-4665.0493658421501</v>
      </c>
      <c r="F47" s="37">
        <v>-3283.340069992727</v>
      </c>
    </row>
    <row r="48" spans="1:6">
      <c r="A48" s="25">
        <v>43404</v>
      </c>
      <c r="B48" s="3">
        <v>23308.956248320341</v>
      </c>
      <c r="C48" s="3">
        <v>20257.281136445028</v>
      </c>
      <c r="D48" s="26">
        <v>-34397.895862292644</v>
      </c>
      <c r="E48" s="9">
        <v>-6610.3803536425967</v>
      </c>
      <c r="F48" s="37">
        <v>-2557.9611688301247</v>
      </c>
    </row>
    <row r="49" spans="1:6">
      <c r="A49" s="25">
        <v>43434</v>
      </c>
      <c r="B49" s="3">
        <v>21785.972966765734</v>
      </c>
      <c r="C49" s="3">
        <v>20836.994971476961</v>
      </c>
      <c r="D49" s="26">
        <v>-33690.108460545969</v>
      </c>
      <c r="E49" s="9">
        <v>-6640.2498153421411</v>
      </c>
      <c r="F49" s="37">
        <v>-2292.6096623545882</v>
      </c>
    </row>
    <row r="50" spans="1:6">
      <c r="A50" s="25">
        <v>43465</v>
      </c>
      <c r="B50" s="3">
        <v>22919.508652614724</v>
      </c>
      <c r="C50" s="3">
        <v>22679.805673465042</v>
      </c>
      <c r="D50" s="26">
        <v>-37882.732678338529</v>
      </c>
      <c r="E50" s="9">
        <v>-8529.4047282693755</v>
      </c>
      <c r="F50" s="37">
        <v>812.82308052813823</v>
      </c>
    </row>
    <row r="51" spans="1:6">
      <c r="A51" s="25">
        <v>43496</v>
      </c>
      <c r="B51" s="3">
        <v>20437.287564524984</v>
      </c>
      <c r="C51" s="3">
        <v>21138.731310260813</v>
      </c>
      <c r="D51" s="26">
        <v>-36445.830339963322</v>
      </c>
      <c r="E51" s="9">
        <v>-4759.6644118332952</v>
      </c>
      <c r="F51" s="37">
        <v>-370.52412298917989</v>
      </c>
    </row>
    <row r="52" spans="1:6">
      <c r="A52" s="25">
        <v>43524</v>
      </c>
      <c r="B52" s="3">
        <v>18802.804664261934</v>
      </c>
      <c r="C52" s="3">
        <v>20881.620390507236</v>
      </c>
      <c r="D52" s="26">
        <v>-36261.080621044435</v>
      </c>
      <c r="E52" s="9">
        <v>-3664.2911346302972</v>
      </c>
      <c r="F52" s="37">
        <v>240.94670090556247</v>
      </c>
    </row>
    <row r="53" spans="1:6">
      <c r="A53" s="25">
        <v>43555</v>
      </c>
      <c r="B53" s="3">
        <v>21930.680652533043</v>
      </c>
      <c r="C53" s="3">
        <v>19248.975711333522</v>
      </c>
      <c r="D53" s="26">
        <v>-37641.787537901437</v>
      </c>
      <c r="E53" s="9">
        <v>-2521.5898480470491</v>
      </c>
      <c r="F53" s="37">
        <v>-1016.2789779180825</v>
      </c>
    </row>
    <row r="54" spans="1:6">
      <c r="A54" s="25">
        <v>43585</v>
      </c>
      <c r="B54" s="3">
        <v>20849.585712305983</v>
      </c>
      <c r="C54" s="3">
        <v>18626.468193177912</v>
      </c>
      <c r="D54" s="26">
        <v>-37209.35994709342</v>
      </c>
      <c r="E54" s="9">
        <v>-1903.0732109625826</v>
      </c>
      <c r="F54" s="37">
        <v>-363.62074742789241</v>
      </c>
    </row>
    <row r="55" spans="1:6">
      <c r="A55" s="25">
        <v>43616</v>
      </c>
      <c r="B55" s="3">
        <v>22431.161838194828</v>
      </c>
      <c r="C55" s="3">
        <v>18738.662307927549</v>
      </c>
      <c r="D55" s="26">
        <v>-37020.960185563061</v>
      </c>
      <c r="E55" s="9">
        <v>-2119.6805316869786</v>
      </c>
      <c r="F55" s="37">
        <v>-2029.1834288723412</v>
      </c>
    </row>
    <row r="56" spans="1:6">
      <c r="A56" s="25">
        <v>43646</v>
      </c>
      <c r="B56" s="3">
        <v>22024.438934380258</v>
      </c>
      <c r="C56" s="3">
        <v>18386.720018436386</v>
      </c>
      <c r="D56" s="26">
        <v>-37390.37177198616</v>
      </c>
      <c r="E56" s="9">
        <v>-1254.4051413193372</v>
      </c>
      <c r="F56" s="37">
        <v>-1766.3820395111472</v>
      </c>
    </row>
    <row r="57" spans="1:6">
      <c r="A57" s="25">
        <v>43677</v>
      </c>
      <c r="B57" s="3">
        <v>22900.297344955696</v>
      </c>
      <c r="C57" s="3">
        <v>16423.536047453334</v>
      </c>
      <c r="D57" s="26">
        <v>-38230.172224850277</v>
      </c>
      <c r="E57" s="9">
        <v>-626.85867390583667</v>
      </c>
      <c r="F57" s="37">
        <v>-466.80249365291161</v>
      </c>
    </row>
    <row r="58" spans="1:6">
      <c r="A58" s="25">
        <v>43708</v>
      </c>
      <c r="B58" s="3">
        <v>22879.843089108912</v>
      </c>
      <c r="C58" s="3">
        <v>17521.9486978565</v>
      </c>
      <c r="D58" s="26">
        <v>-39363.634792893106</v>
      </c>
      <c r="E58" s="9">
        <v>-772.59836235654802</v>
      </c>
      <c r="F58" s="37">
        <v>-265.55863171575766</v>
      </c>
    </row>
    <row r="59" spans="1:6">
      <c r="A59" s="25">
        <v>43738</v>
      </c>
      <c r="B59" s="3">
        <v>23886.790258472138</v>
      </c>
      <c r="C59" s="3">
        <v>17239.039043088</v>
      </c>
      <c r="D59" s="26">
        <v>-39965.533083636219</v>
      </c>
      <c r="E59" s="9">
        <v>-396.13916227662145</v>
      </c>
      <c r="F59" s="37">
        <v>-764.15705564729706</v>
      </c>
    </row>
    <row r="60" spans="1:6">
      <c r="A60" s="25">
        <v>43769</v>
      </c>
      <c r="B60" s="3">
        <v>24277.200875602157</v>
      </c>
      <c r="C60" s="3">
        <v>19368.045175635965</v>
      </c>
      <c r="D60" s="26">
        <v>-40839.23367868986</v>
      </c>
      <c r="E60" s="9">
        <v>-561.51979502988695</v>
      </c>
      <c r="F60" s="37">
        <v>-2244.4925775183756</v>
      </c>
    </row>
    <row r="61" spans="1:6">
      <c r="A61" s="25">
        <v>43799</v>
      </c>
      <c r="B61" s="3">
        <v>24075.56020425777</v>
      </c>
      <c r="C61" s="3">
        <v>18538.029349578639</v>
      </c>
      <c r="D61" s="26">
        <v>-41267.264669120181</v>
      </c>
      <c r="E61" s="9">
        <v>-711.66125659631928</v>
      </c>
      <c r="F61" s="37">
        <v>-634.66362811991291</v>
      </c>
    </row>
    <row r="62" spans="1:6">
      <c r="A62" s="25">
        <v>43830</v>
      </c>
      <c r="B62" s="3">
        <v>25082.384429976853</v>
      </c>
      <c r="C62" s="3">
        <v>21366.558571931055</v>
      </c>
      <c r="D62" s="26">
        <v>-43771.199398790777</v>
      </c>
      <c r="E62" s="9">
        <v>-838.92086967610544</v>
      </c>
      <c r="F62" s="37">
        <v>-1838.8227334410255</v>
      </c>
    </row>
    <row r="63" spans="1:6">
      <c r="A63" s="25">
        <v>43861</v>
      </c>
      <c r="B63" s="3">
        <v>26181.830890371235</v>
      </c>
      <c r="C63" s="3">
        <v>21492.957167804918</v>
      </c>
      <c r="D63" s="26">
        <v>-43651.752507645804</v>
      </c>
      <c r="E63" s="9">
        <v>-849.99743375316871</v>
      </c>
      <c r="F63" s="37">
        <v>-3173.0381167771839</v>
      </c>
    </row>
    <row r="64" spans="1:6">
      <c r="A64" s="25">
        <v>43890</v>
      </c>
      <c r="B64" s="3">
        <v>27836.522561292179</v>
      </c>
      <c r="C64" s="3">
        <v>21413.527435722703</v>
      </c>
      <c r="D64" s="26">
        <v>-44058.663826054348</v>
      </c>
      <c r="E64" s="9">
        <v>-731.92106582976658</v>
      </c>
      <c r="F64" s="37">
        <v>-4459.4651051307665</v>
      </c>
    </row>
    <row r="65" spans="1:6">
      <c r="A65" s="25">
        <v>43921</v>
      </c>
      <c r="B65" s="3">
        <v>27680.900541374471</v>
      </c>
      <c r="C65" s="3">
        <v>20966.849844340628</v>
      </c>
      <c r="D65" s="26">
        <v>-46295.173572332242</v>
      </c>
      <c r="E65" s="9">
        <v>-3421.8603382619849</v>
      </c>
      <c r="F65" s="37">
        <v>1069.2835248791243</v>
      </c>
    </row>
    <row r="66" spans="1:6">
      <c r="A66" s="25">
        <v>43951</v>
      </c>
      <c r="B66" s="3">
        <v>29280.991280000002</v>
      </c>
      <c r="C66" s="3">
        <v>19324.918100416176</v>
      </c>
      <c r="D66" s="26">
        <v>-48939.600706999307</v>
      </c>
      <c r="E66" s="9">
        <v>-2185.6612709564647</v>
      </c>
      <c r="F66" s="37">
        <v>2519.3525975395892</v>
      </c>
    </row>
    <row r="67" spans="1:6">
      <c r="A67" s="25">
        <v>43982</v>
      </c>
      <c r="B67" s="3">
        <v>27708.434217589947</v>
      </c>
      <c r="C67" s="3">
        <v>19266.908727972605</v>
      </c>
      <c r="D67" s="26">
        <v>-49122.106692823363</v>
      </c>
      <c r="E67" s="9">
        <v>-1848.9429263284828</v>
      </c>
      <c r="F67" s="37">
        <v>3995.706673589294</v>
      </c>
    </row>
    <row r="68" spans="1:6">
      <c r="A68" s="25">
        <v>44012</v>
      </c>
      <c r="B68" s="3">
        <v>30504.584059434503</v>
      </c>
      <c r="C68" s="3">
        <v>19501.292524239117</v>
      </c>
      <c r="D68" s="26">
        <v>-50142.103640344299</v>
      </c>
      <c r="E68" s="9">
        <v>-604.25526912540533</v>
      </c>
      <c r="F68" s="37">
        <v>740.48232579608464</v>
      </c>
    </row>
    <row r="69" spans="1:6">
      <c r="A69" s="25">
        <v>44043</v>
      </c>
      <c r="B69" s="3">
        <v>32215.228559272302</v>
      </c>
      <c r="C69" s="3">
        <v>24447.869717871286</v>
      </c>
      <c r="D69" s="26">
        <v>-53115.902332222016</v>
      </c>
      <c r="E69" s="9">
        <v>368.21245078800445</v>
      </c>
      <c r="F69" s="37">
        <v>-3915.4083957095763</v>
      </c>
    </row>
    <row r="70" spans="1:6">
      <c r="A70" s="25">
        <v>44074</v>
      </c>
      <c r="B70" s="3">
        <v>33007.023438429511</v>
      </c>
      <c r="C70" s="3">
        <v>21142.709431351937</v>
      </c>
      <c r="D70" s="26">
        <v>-54518.08820974722</v>
      </c>
      <c r="E70" s="9">
        <v>925.1440811155453</v>
      </c>
      <c r="F70" s="37">
        <v>-556.7887411497768</v>
      </c>
    </row>
    <row r="71" spans="1:6">
      <c r="A71" s="25">
        <v>44104</v>
      </c>
      <c r="B71" s="3">
        <v>32907.702551583854</v>
      </c>
      <c r="C71" s="3">
        <v>23521.321957573542</v>
      </c>
      <c r="D71" s="26">
        <v>-55489.752059368126</v>
      </c>
      <c r="E71" s="9">
        <v>32.562327716830396</v>
      </c>
      <c r="F71" s="37">
        <v>-971.83477750610086</v>
      </c>
    </row>
    <row r="72" spans="1:6">
      <c r="A72" s="25">
        <v>44135</v>
      </c>
      <c r="B72" s="3">
        <v>32487.247302746931</v>
      </c>
      <c r="C72" s="3">
        <v>23153.090418823442</v>
      </c>
      <c r="D72" s="26">
        <v>-56495.682597632243</v>
      </c>
      <c r="E72" s="9">
        <v>348.86339216223456</v>
      </c>
      <c r="F72" s="37">
        <v>506.48148389963575</v>
      </c>
    </row>
    <row r="73" spans="1:6">
      <c r="A73" s="25">
        <v>44165</v>
      </c>
      <c r="B73" s="3">
        <v>34404.132518137849</v>
      </c>
      <c r="C73" s="3">
        <v>21265.009935162354</v>
      </c>
      <c r="D73" s="26">
        <v>-56048.937985018107</v>
      </c>
      <c r="E73" s="9">
        <v>609.10363994320505</v>
      </c>
      <c r="F73" s="37">
        <v>-229.30810822529747</v>
      </c>
    </row>
    <row r="74" spans="1:6">
      <c r="A74" s="25">
        <v>44196</v>
      </c>
      <c r="B74" s="3">
        <v>36558.366646967341</v>
      </c>
      <c r="C74" s="3">
        <v>19515.421480726858</v>
      </c>
      <c r="D74" s="26">
        <v>-59093.964473941873</v>
      </c>
      <c r="E74" s="9">
        <v>1540.6904203147164</v>
      </c>
      <c r="F74" s="37">
        <v>1479.4859259329573</v>
      </c>
    </row>
    <row r="75" spans="1:6">
      <c r="A75" s="25">
        <v>44227</v>
      </c>
      <c r="B75" s="3">
        <v>38766.207790945002</v>
      </c>
      <c r="C75" s="3">
        <v>25679.616277254412</v>
      </c>
      <c r="D75" s="26">
        <v>-66379.936378668877</v>
      </c>
      <c r="E75" s="9">
        <v>250.5887258581067</v>
      </c>
      <c r="F75" s="37">
        <v>1683.5235846113567</v>
      </c>
    </row>
    <row r="76" spans="1:6">
      <c r="A76" s="25">
        <v>44255</v>
      </c>
      <c r="B76" s="3">
        <v>40460.461750000002</v>
      </c>
      <c r="C76" s="3">
        <v>28642.118542487748</v>
      </c>
      <c r="D76" s="26">
        <v>-70460.263408883926</v>
      </c>
      <c r="E76" s="9">
        <v>10.060128215362539</v>
      </c>
      <c r="F76" s="37">
        <v>1347.6229881808135</v>
      </c>
    </row>
    <row r="77" spans="1:6">
      <c r="A77" s="25">
        <v>44286</v>
      </c>
      <c r="B77" s="3">
        <v>39331.044331133773</v>
      </c>
      <c r="C77" s="3">
        <v>33338.665865585637</v>
      </c>
      <c r="D77" s="26">
        <v>-72158.385314293526</v>
      </c>
      <c r="E77" s="9">
        <v>-1612.7813142369396</v>
      </c>
      <c r="F77" s="37">
        <v>1101.4564318110479</v>
      </c>
    </row>
    <row r="78" spans="1:6">
      <c r="A78" s="25">
        <v>44316</v>
      </c>
      <c r="B78" s="3">
        <v>43180.150120110869</v>
      </c>
      <c r="C78" s="3">
        <v>32126.472805303718</v>
      </c>
      <c r="D78" s="26">
        <v>-75823.363742458081</v>
      </c>
      <c r="E78" s="9">
        <v>-652.68933928348201</v>
      </c>
      <c r="F78" s="37">
        <v>1169.4301563269757</v>
      </c>
    </row>
    <row r="79" spans="1:6">
      <c r="A79" s="25">
        <v>44347</v>
      </c>
      <c r="B79" s="3">
        <v>46136.243040270514</v>
      </c>
      <c r="C79" s="3">
        <v>27356.271527260327</v>
      </c>
      <c r="D79" s="26">
        <v>-77124.520397015978</v>
      </c>
      <c r="E79" s="9">
        <v>-1344.9879447550613</v>
      </c>
      <c r="F79" s="37">
        <v>4976.9937742401944</v>
      </c>
    </row>
    <row r="80" spans="1:6">
      <c r="A80" s="25">
        <v>44377</v>
      </c>
      <c r="B80" s="3">
        <v>46652.345625766866</v>
      </c>
      <c r="C80" s="3">
        <v>25798.232270791268</v>
      </c>
      <c r="D80" s="26">
        <v>-79563.682480589938</v>
      </c>
      <c r="E80" s="9">
        <v>-657.85812118565389</v>
      </c>
      <c r="F80" s="37">
        <v>7770.9627052174646</v>
      </c>
    </row>
    <row r="81" spans="1:6">
      <c r="A81" s="25">
        <v>44408</v>
      </c>
      <c r="B81" s="3">
        <v>45106.077278069904</v>
      </c>
      <c r="C81" s="3">
        <v>27943.404048473021</v>
      </c>
      <c r="D81" s="26">
        <v>-79666.508750756679</v>
      </c>
      <c r="E81" s="9">
        <v>-243.06278790721615</v>
      </c>
      <c r="F81" s="37">
        <v>6860.0902121209692</v>
      </c>
    </row>
    <row r="82" spans="1:6">
      <c r="A82" s="25">
        <v>44439</v>
      </c>
      <c r="B82" s="3">
        <v>48105.304284377926</v>
      </c>
      <c r="C82" s="3">
        <v>28206.54426529699</v>
      </c>
      <c r="D82" s="26">
        <v>-80604.495873441396</v>
      </c>
      <c r="E82" s="9">
        <v>-525.50793840457823</v>
      </c>
      <c r="F82" s="37">
        <v>4818.1552621710543</v>
      </c>
    </row>
    <row r="83" spans="1:6">
      <c r="A83" s="25">
        <v>44469</v>
      </c>
      <c r="B83" s="3">
        <v>49109.846875193558</v>
      </c>
      <c r="C83" s="3">
        <v>25284.345243316679</v>
      </c>
      <c r="D83" s="26">
        <v>-80393.487427461514</v>
      </c>
      <c r="E83" s="9">
        <v>-675.32594548617192</v>
      </c>
      <c r="F83" s="37">
        <v>6674.6212544374457</v>
      </c>
    </row>
    <row r="84" spans="1:6">
      <c r="A84" s="25">
        <v>44500</v>
      </c>
      <c r="B84" s="3">
        <v>49540.225547815076</v>
      </c>
      <c r="C84" s="3">
        <v>26475.59818374602</v>
      </c>
      <c r="D84" s="26">
        <v>-82745.621669813117</v>
      </c>
      <c r="E84" s="9">
        <v>-645.19969043714798</v>
      </c>
      <c r="F84" s="37">
        <v>7374.9976286891615</v>
      </c>
    </row>
    <row r="85" spans="1:6">
      <c r="A85" s="25">
        <v>44530</v>
      </c>
      <c r="B85" s="3">
        <v>55292.777096774189</v>
      </c>
      <c r="C85" s="3">
        <v>28628.094684542011</v>
      </c>
      <c r="D85" s="26">
        <v>-85087.840153237354</v>
      </c>
      <c r="E85" s="9">
        <v>-1633.7283270461774</v>
      </c>
      <c r="F85" s="37">
        <v>2800.6966989673238</v>
      </c>
    </row>
    <row r="86" spans="1:6">
      <c r="A86" s="25">
        <v>44561</v>
      </c>
      <c r="B86" s="3">
        <v>52996.969913183282</v>
      </c>
      <c r="C86" s="3">
        <v>28035.312784907983</v>
      </c>
      <c r="D86" s="26">
        <v>-85071.289150095836</v>
      </c>
      <c r="E86" s="9">
        <v>-1965.9032751600248</v>
      </c>
      <c r="F86" s="37">
        <v>6545.7675659944698</v>
      </c>
    </row>
    <row r="87" spans="1:6">
      <c r="A87" s="25">
        <v>44592</v>
      </c>
      <c r="B87" s="3">
        <v>53679.294021909234</v>
      </c>
      <c r="C87" s="3">
        <v>30833.689750547899</v>
      </c>
      <c r="D87" s="26">
        <v>-82919.401200477805</v>
      </c>
      <c r="E87" s="9">
        <v>-3860.2961456498128</v>
      </c>
      <c r="F87" s="37">
        <v>8515.5715315889429</v>
      </c>
    </row>
    <row r="88" spans="1:6">
      <c r="A88" s="25">
        <v>44620</v>
      </c>
      <c r="B88" s="3">
        <v>49966.295253242744</v>
      </c>
      <c r="C88" s="3">
        <v>30938.781069816872</v>
      </c>
      <c r="D88" s="26">
        <v>-77868.251903118478</v>
      </c>
      <c r="E88" s="9">
        <v>-5557.3591630139235</v>
      </c>
      <c r="F88" s="37">
        <v>6991.9395274553617</v>
      </c>
    </row>
    <row r="89" spans="1:6">
      <c r="A89" s="25">
        <v>44651</v>
      </c>
      <c r="B89" s="3">
        <v>51082.676061083119</v>
      </c>
      <c r="C89" s="3">
        <v>27219.946048590693</v>
      </c>
      <c r="D89" s="26">
        <v>-78576.768868156068</v>
      </c>
      <c r="E89" s="9">
        <v>-6103.0321475700675</v>
      </c>
      <c r="F89" s="37">
        <v>7408.241125291036</v>
      </c>
    </row>
    <row r="90" spans="1:6">
      <c r="A90" s="25">
        <v>44681</v>
      </c>
      <c r="B90" s="3">
        <v>45362.115770274337</v>
      </c>
      <c r="C90" s="3">
        <v>31691.019026321323</v>
      </c>
      <c r="D90" s="26">
        <v>-76809.59837279639</v>
      </c>
      <c r="E90" s="9">
        <v>-6980.792730128891</v>
      </c>
      <c r="F90" s="37">
        <v>6720.0842501138832</v>
      </c>
    </row>
    <row r="91" spans="1:6">
      <c r="A91" s="25">
        <v>44712</v>
      </c>
      <c r="B91" s="3">
        <v>44999.294275014974</v>
      </c>
      <c r="C91" s="3">
        <v>35570.324555574902</v>
      </c>
      <c r="D91" s="26">
        <v>-76921.111553917319</v>
      </c>
      <c r="E91" s="9">
        <v>-7764.5478784926227</v>
      </c>
      <c r="F91" s="37">
        <v>7614.2950779609364</v>
      </c>
    </row>
    <row r="92" spans="1:6">
      <c r="A92" s="25">
        <v>44742</v>
      </c>
      <c r="B92" s="3">
        <v>45039.974677142854</v>
      </c>
      <c r="C92" s="3">
        <v>33173.03653521902</v>
      </c>
      <c r="D92" s="26">
        <v>-75842.608883445224</v>
      </c>
      <c r="E92" s="9">
        <v>-9240.0346396746409</v>
      </c>
      <c r="F92" s="37">
        <v>7464.3594082522677</v>
      </c>
    </row>
    <row r="93" spans="1:6">
      <c r="A93" s="25">
        <v>44773</v>
      </c>
      <c r="B93" s="3">
        <v>48066.757416691238</v>
      </c>
      <c r="C93" s="3">
        <v>31028.16416349115</v>
      </c>
      <c r="D93" s="26">
        <v>-72670.67256959618</v>
      </c>
      <c r="E93" s="9">
        <v>-8830.4717060900384</v>
      </c>
      <c r="F93" s="37">
        <v>5563.9673003551261</v>
      </c>
    </row>
    <row r="94" spans="1:6">
      <c r="A94" s="25">
        <v>44804</v>
      </c>
      <c r="B94" s="3">
        <v>48812.405683926962</v>
      </c>
      <c r="C94" s="3">
        <v>27290.299138560295</v>
      </c>
      <c r="D94" s="26">
        <v>-70677.150376852805</v>
      </c>
      <c r="E94" s="9">
        <v>-7220.7851441630237</v>
      </c>
      <c r="F94" s="37">
        <v>7330.9385223865784</v>
      </c>
    </row>
    <row r="95" spans="1:6">
      <c r="A95" s="25">
        <v>44834</v>
      </c>
      <c r="B95" s="3">
        <v>47636.924281682193</v>
      </c>
      <c r="C95" s="3">
        <v>31239.462846129689</v>
      </c>
      <c r="D95" s="26">
        <v>-72994.068375322677</v>
      </c>
      <c r="E95" s="9">
        <v>-10403.819789465462</v>
      </c>
      <c r="F95" s="37">
        <v>5923.2074662556179</v>
      </c>
    </row>
    <row r="96" spans="1:6">
      <c r="A96" s="25">
        <v>44865</v>
      </c>
      <c r="B96" s="3">
        <v>47526.972745042505</v>
      </c>
      <c r="C96" s="3">
        <v>32683.229417110277</v>
      </c>
      <c r="D96" s="26">
        <v>-72156.295729153804</v>
      </c>
      <c r="E96" s="9">
        <v>-9636.6007800704047</v>
      </c>
      <c r="F96" s="37">
        <v>6656.682379747027</v>
      </c>
    </row>
    <row r="97" spans="1:6">
      <c r="A97" s="25">
        <v>44895</v>
      </c>
      <c r="B97" s="3">
        <v>47478.458160418479</v>
      </c>
      <c r="C97" s="3">
        <v>27766.522711850757</v>
      </c>
      <c r="D97" s="26">
        <v>-67973.167523657088</v>
      </c>
      <c r="E97" s="9">
        <v>-8560.2768972383292</v>
      </c>
      <c r="F97" s="37">
        <v>6743.6417587895776</v>
      </c>
    </row>
    <row r="98" spans="1:6">
      <c r="A98" s="25">
        <v>44926</v>
      </c>
      <c r="B98" s="3">
        <v>47829.633805058256</v>
      </c>
      <c r="C98" s="3">
        <v>24700.473060396616</v>
      </c>
      <c r="D98" s="26">
        <v>-67887.940721667692</v>
      </c>
      <c r="E98" s="9">
        <v>-9194.2709502608395</v>
      </c>
      <c r="F98" s="37">
        <v>4120.3009385078794</v>
      </c>
    </row>
    <row r="99" spans="1:6">
      <c r="A99" s="25">
        <v>44957</v>
      </c>
      <c r="B99" s="94">
        <v>48692.499772661868</v>
      </c>
      <c r="C99" s="94">
        <v>19300.205472185738</v>
      </c>
      <c r="D99" s="95">
        <v>-65541.515352108559</v>
      </c>
      <c r="E99" s="9">
        <v>-6698.4813935182428</v>
      </c>
      <c r="F99" s="37">
        <v>6393.8224581961513</v>
      </c>
    </row>
    <row r="100" spans="1:6">
      <c r="A100" s="25">
        <v>44985</v>
      </c>
      <c r="B100" s="94">
        <v>48533.470918756815</v>
      </c>
      <c r="C100" s="94">
        <v>18970.009424660006</v>
      </c>
      <c r="D100" s="95">
        <v>-65417.122694542988</v>
      </c>
      <c r="E100" s="9">
        <v>-8681.1493945736238</v>
      </c>
      <c r="F100" s="37">
        <v>6256.109017736766</v>
      </c>
    </row>
    <row r="101" spans="1:6">
      <c r="A101" s="25">
        <v>45016</v>
      </c>
      <c r="B101" s="94">
        <v>51879.374035961271</v>
      </c>
      <c r="C101" s="94">
        <v>14214.093625875092</v>
      </c>
      <c r="D101" s="95">
        <v>-63991.962577897233</v>
      </c>
      <c r="E101" s="9">
        <v>-8170.3610092560903</v>
      </c>
      <c r="F101" s="37">
        <v>6185.8044928797499</v>
      </c>
    </row>
    <row r="102" spans="1:6">
      <c r="A102" s="25">
        <v>45046</v>
      </c>
      <c r="B102" s="94">
        <v>51072.860021971988</v>
      </c>
      <c r="C102" s="94">
        <v>13462.149980098378</v>
      </c>
      <c r="D102" s="95">
        <v>-63468.761011133291</v>
      </c>
      <c r="E102" s="9">
        <v>-8405.6018557967345</v>
      </c>
      <c r="F102" s="37">
        <v>7380.6745060911389</v>
      </c>
    </row>
    <row r="103" spans="1:6">
      <c r="A103" s="25">
        <v>45077</v>
      </c>
      <c r="B103" s="94">
        <v>51640.232982503367</v>
      </c>
      <c r="C103" s="94">
        <v>15483.347227780698</v>
      </c>
      <c r="D103" s="95">
        <v>-63033.90523818427</v>
      </c>
      <c r="E103" s="9">
        <v>-9729.2815833654513</v>
      </c>
      <c r="F103" s="37">
        <v>8690.3098675790407</v>
      </c>
    </row>
    <row r="104" spans="1:6">
      <c r="A104" s="25">
        <v>45107</v>
      </c>
      <c r="B104" s="94">
        <v>50672.359227027024</v>
      </c>
      <c r="C104" s="94">
        <v>14481.680830720783</v>
      </c>
      <c r="D104" s="95">
        <v>-63011.199948072688</v>
      </c>
      <c r="E104" s="9">
        <v>-9023.3593702845283</v>
      </c>
      <c r="F104" s="37">
        <v>8230.6266097024836</v>
      </c>
    </row>
    <row r="105" spans="1:6">
      <c r="A105" s="25">
        <v>45138</v>
      </c>
      <c r="B105" s="94">
        <v>50237.436398591926</v>
      </c>
      <c r="C105" s="94">
        <v>16405.942019385995</v>
      </c>
      <c r="D105" s="95">
        <v>-62574.355633032857</v>
      </c>
      <c r="E105" s="9">
        <v>-9308.401082156648</v>
      </c>
      <c r="F105" s="37">
        <v>10245.052024945449</v>
      </c>
    </row>
    <row r="106" spans="1:6">
      <c r="A106" s="25">
        <v>45169</v>
      </c>
      <c r="B106" s="94">
        <v>47372.31774796106</v>
      </c>
      <c r="C106" s="94">
        <v>17454.016673582009</v>
      </c>
      <c r="D106" s="95">
        <v>-61552.070541125737</v>
      </c>
      <c r="E106" s="9">
        <v>-10458.943974664598</v>
      </c>
      <c r="F106" s="37">
        <v>10417.856036441855</v>
      </c>
    </row>
    <row r="107" spans="1:6">
      <c r="A107" s="25">
        <v>45199</v>
      </c>
      <c r="B107" s="94">
        <v>49179.779351464436</v>
      </c>
      <c r="C107" s="94">
        <v>15252.954530712725</v>
      </c>
      <c r="D107" s="95">
        <v>-61677.030299100639</v>
      </c>
      <c r="E107" s="9">
        <v>-10873.651831612298</v>
      </c>
      <c r="F107" s="37">
        <v>9964.9201396736553</v>
      </c>
    </row>
    <row r="108" spans="1:6">
      <c r="A108" s="25">
        <v>45230</v>
      </c>
      <c r="B108" s="94">
        <v>47194.050995767975</v>
      </c>
      <c r="C108" s="94">
        <v>20005.082699022267</v>
      </c>
      <c r="D108" s="95">
        <v>-62936.004840767862</v>
      </c>
      <c r="E108" s="9">
        <v>-11308.772709397788</v>
      </c>
      <c r="F108" s="37">
        <v>10328.605325851982</v>
      </c>
    </row>
    <row r="109" spans="1:6">
      <c r="A109" s="25">
        <v>45260</v>
      </c>
      <c r="B109" s="94">
        <v>46658.583292945616</v>
      </c>
      <c r="C109" s="94">
        <v>9635.2757085229259</v>
      </c>
      <c r="D109" s="26">
        <v>-55368.272681169816</v>
      </c>
      <c r="E109" s="9">
        <v>-8280.8534214549509</v>
      </c>
      <c r="F109" s="37">
        <v>11858.164321350607</v>
      </c>
    </row>
    <row r="110" spans="1:6">
      <c r="A110" s="25">
        <v>45291</v>
      </c>
      <c r="B110" s="94">
        <v>42135.667761235185</v>
      </c>
      <c r="C110" s="94">
        <v>3928.5497254240445</v>
      </c>
      <c r="D110" s="26">
        <v>-52032.06198361612</v>
      </c>
      <c r="E110" s="9">
        <v>-6684.5544625491802</v>
      </c>
      <c r="F110" s="37">
        <v>12278.13880122609</v>
      </c>
    </row>
    <row r="111" spans="1:6">
      <c r="A111" s="25">
        <v>45322</v>
      </c>
      <c r="B111" s="3">
        <v>42427.695050894079</v>
      </c>
      <c r="C111" s="3">
        <v>2683.7452606042193</v>
      </c>
      <c r="D111" s="91">
        <v>-56837.491942559507</v>
      </c>
      <c r="E111" s="91">
        <v>-7965.5266176594632</v>
      </c>
      <c r="F111" s="37">
        <v>13784.105378586035</v>
      </c>
    </row>
    <row r="112" spans="1:6">
      <c r="A112" s="25">
        <v>45351</v>
      </c>
      <c r="B112" s="3">
        <v>44392.692410714277</v>
      </c>
      <c r="C112" s="3">
        <v>-1004.587027423898</v>
      </c>
      <c r="D112" s="91">
        <v>-55730.513293264936</v>
      </c>
      <c r="E112" s="91">
        <v>-6377.191661285955</v>
      </c>
      <c r="F112" s="37">
        <v>13662.424866879239</v>
      </c>
    </row>
    <row r="113" spans="1:6">
      <c r="A113" s="25">
        <v>45382</v>
      </c>
      <c r="B113" s="3">
        <v>42515.17411301277</v>
      </c>
      <c r="C113" s="3">
        <v>-2632.3084897496378</v>
      </c>
      <c r="D113" s="91">
        <v>-54631.128211992123</v>
      </c>
      <c r="E113" s="91">
        <v>-7043.6666649620902</v>
      </c>
      <c r="F113" s="37">
        <v>13977.295365732205</v>
      </c>
    </row>
    <row r="114" spans="1:6">
      <c r="A114" s="25">
        <v>45412</v>
      </c>
      <c r="B114" s="3">
        <v>44328.338000534619</v>
      </c>
      <c r="C114" s="3">
        <v>3097.9381621057323</v>
      </c>
      <c r="D114" s="91">
        <v>-58336.987585067051</v>
      </c>
      <c r="E114" s="91">
        <v>-8980.0434927559218</v>
      </c>
      <c r="F114" s="37">
        <v>14298.605336309534</v>
      </c>
    </row>
    <row r="115" spans="1:6">
      <c r="A115" s="25">
        <v>45443</v>
      </c>
      <c r="B115" s="3">
        <v>42764.868738569123</v>
      </c>
      <c r="C115" s="3">
        <v>215.48738495398396</v>
      </c>
      <c r="D115" s="91">
        <v>-53766.715297140152</v>
      </c>
      <c r="E115" s="91">
        <v>-8506.5782537187697</v>
      </c>
      <c r="F115" s="37">
        <v>16271.04432213246</v>
      </c>
    </row>
    <row r="116" spans="1:6">
      <c r="A116" s="25">
        <v>45473</v>
      </c>
      <c r="B116" s="3">
        <v>44780.657552540571</v>
      </c>
      <c r="C116" s="3">
        <v>-1331.7141595991829</v>
      </c>
      <c r="D116" s="3">
        <v>-56420.878153278878</v>
      </c>
      <c r="E116" s="9">
        <v>-9537.0047801249821</v>
      </c>
      <c r="F116" s="37">
        <v>18088.727487485819</v>
      </c>
    </row>
    <row r="117" spans="1:6">
      <c r="A117" s="25">
        <v>45504</v>
      </c>
      <c r="B117" s="3">
        <v>45053.611133528007</v>
      </c>
      <c r="C117" s="3">
        <v>-8.9894490975340737</v>
      </c>
      <c r="D117" s="3">
        <v>-59969.509085078535</v>
      </c>
      <c r="E117" s="9">
        <v>-9343.1648747931667</v>
      </c>
      <c r="F117" s="37">
        <v>20480.529120428593</v>
      </c>
    </row>
    <row r="118" spans="1:6">
      <c r="A118" s="25">
        <v>45535</v>
      </c>
      <c r="B118" s="3">
        <v>42896.845314551421</v>
      </c>
      <c r="C118" s="3">
        <v>-1352.2012762451111</v>
      </c>
      <c r="D118" s="3">
        <v>-56510.855919938331</v>
      </c>
      <c r="E118" s="9">
        <v>-10263.378338661798</v>
      </c>
      <c r="F118" s="37">
        <v>19198.984556933312</v>
      </c>
    </row>
    <row r="119" spans="1:6">
      <c r="A119" s="25">
        <v>45565</v>
      </c>
      <c r="B119" s="3">
        <v>42023.531487870627</v>
      </c>
      <c r="C119" s="76">
        <v>881.01186259981898</v>
      </c>
      <c r="D119" s="3">
        <v>-53639.257081773256</v>
      </c>
      <c r="E119" s="9">
        <v>-11531.285115704641</v>
      </c>
      <c r="F119" s="37">
        <v>19740.832747584722</v>
      </c>
    </row>
    <row r="120" spans="1:6">
      <c r="A120" s="25">
        <v>45596</v>
      </c>
      <c r="B120" s="3">
        <v>44823.298737210549</v>
      </c>
      <c r="C120" s="3">
        <v>4003.4521944437015</v>
      </c>
      <c r="D120" s="74">
        <v>-55559.850069640888</v>
      </c>
      <c r="E120" s="9">
        <v>-12405.254708886039</v>
      </c>
      <c r="F120" s="37">
        <v>20610.811896216059</v>
      </c>
    </row>
    <row r="121" spans="1:6">
      <c r="A121" s="25">
        <v>45626</v>
      </c>
      <c r="B121" s="3">
        <v>44858.379006313487</v>
      </c>
      <c r="C121" s="3">
        <v>2820.0402885963313</v>
      </c>
      <c r="D121" s="74">
        <v>-58158.7452629088</v>
      </c>
      <c r="E121" s="9">
        <v>-8586.8233801259084</v>
      </c>
      <c r="F121" s="37">
        <v>18632.181778137823</v>
      </c>
    </row>
    <row r="122" spans="1:6">
      <c r="A122" s="25">
        <v>45657</v>
      </c>
      <c r="B122" s="3">
        <v>46318.351121469699</v>
      </c>
      <c r="C122" s="3">
        <v>2242.0585957667859</v>
      </c>
      <c r="D122" s="74">
        <v>-60382.498772865903</v>
      </c>
      <c r="E122" s="9">
        <v>-8405.3972634246675</v>
      </c>
      <c r="F122" s="37">
        <v>18844.919043697173</v>
      </c>
    </row>
    <row r="123" spans="1:6">
      <c r="B123" s="96"/>
    </row>
    <row r="124" spans="1:6">
      <c r="D124" s="9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/>
  <dimension ref="A1:K26"/>
  <sheetViews>
    <sheetView rightToLeft="1" zoomScale="130" zoomScaleNormal="130" workbookViewId="0">
      <selection activeCell="A23" sqref="A23"/>
    </sheetView>
  </sheetViews>
  <sheetFormatPr defaultColWidth="9" defaultRowHeight="15"/>
  <cols>
    <col min="1" max="1" width="30.25" style="9" bestFit="1" customWidth="1"/>
    <col min="2" max="16384" width="9" style="9"/>
  </cols>
  <sheetData>
    <row r="1" spans="1:11">
      <c r="A1" s="179" t="s">
        <v>174</v>
      </c>
    </row>
    <row r="2" spans="1:11">
      <c r="A2" s="179" t="s">
        <v>141</v>
      </c>
    </row>
    <row r="6" spans="1:11">
      <c r="J6" s="9">
        <f>7.5/12</f>
        <v>0.625</v>
      </c>
    </row>
    <row r="7" spans="1:11">
      <c r="K7" s="9">
        <f>12*0.6</f>
        <v>7.1999999999999993</v>
      </c>
    </row>
    <row r="11" spans="1:11">
      <c r="E11" s="9" t="s">
        <v>105</v>
      </c>
      <c r="F11" s="9" t="s">
        <v>105</v>
      </c>
    </row>
    <row r="14" spans="1:11">
      <c r="A14" s="10"/>
      <c r="B14" s="10"/>
      <c r="C14" s="10"/>
      <c r="D14" s="10"/>
      <c r="E14" s="10"/>
      <c r="F14" s="10"/>
      <c r="G14" s="10"/>
      <c r="H14" s="10"/>
    </row>
    <row r="15" spans="1:11">
      <c r="A15" s="10"/>
      <c r="B15" s="10"/>
      <c r="C15" s="10"/>
      <c r="D15" s="10"/>
      <c r="E15" s="10"/>
      <c r="F15" s="10"/>
      <c r="G15" s="10"/>
      <c r="H15" s="10"/>
    </row>
    <row r="16" spans="1:11">
      <c r="A16" s="177" t="s">
        <v>173</v>
      </c>
      <c r="B16" s="10"/>
      <c r="C16" s="10"/>
      <c r="D16" s="10"/>
      <c r="E16" s="10"/>
      <c r="F16" s="10"/>
      <c r="G16" s="10"/>
      <c r="H16" s="10"/>
    </row>
    <row r="17" spans="1:8">
      <c r="A17" s="10"/>
      <c r="B17" s="10"/>
      <c r="C17" s="10"/>
      <c r="D17" s="10"/>
      <c r="E17" s="10"/>
      <c r="F17" s="10"/>
      <c r="G17" s="10"/>
      <c r="H17" s="10"/>
    </row>
    <row r="18" spans="1:8">
      <c r="A18" s="10"/>
      <c r="B18" s="10"/>
      <c r="C18" s="10"/>
      <c r="D18" s="10"/>
      <c r="E18" s="10"/>
      <c r="F18" s="10"/>
      <c r="G18" s="10"/>
      <c r="H18" s="10"/>
    </row>
    <row r="19" spans="1:8">
      <c r="A19" s="10"/>
      <c r="B19" s="10"/>
      <c r="C19" s="10"/>
      <c r="D19" s="10"/>
      <c r="E19" s="10"/>
      <c r="F19" s="10"/>
      <c r="G19" s="10"/>
      <c r="H19" s="10"/>
    </row>
    <row r="20" spans="1:8">
      <c r="A20" s="10"/>
      <c r="B20" s="10"/>
      <c r="C20" s="10"/>
      <c r="D20" s="10"/>
      <c r="E20" s="10"/>
      <c r="F20" s="10"/>
      <c r="G20" s="10"/>
      <c r="H20" s="10"/>
    </row>
    <row r="21" spans="1:8">
      <c r="A21" s="10"/>
      <c r="B21" s="10"/>
      <c r="C21" s="10"/>
      <c r="D21" s="10"/>
      <c r="E21" s="10"/>
      <c r="F21" s="10"/>
      <c r="G21" s="10"/>
      <c r="H21" s="59"/>
    </row>
    <row r="22" spans="1:8">
      <c r="A22" s="10"/>
      <c r="B22" s="10"/>
      <c r="C22" s="10"/>
      <c r="D22" s="10"/>
      <c r="E22" s="10"/>
      <c r="F22" s="10"/>
      <c r="G22" s="10"/>
      <c r="H22" s="10"/>
    </row>
    <row r="23" spans="1:8">
      <c r="A23" s="10"/>
      <c r="B23" s="10"/>
      <c r="C23" s="10"/>
      <c r="D23" s="10"/>
      <c r="E23" s="10"/>
      <c r="F23" s="10"/>
      <c r="G23" s="10"/>
      <c r="H23" s="10"/>
    </row>
    <row r="24" spans="1:8">
      <c r="A24" s="10"/>
      <c r="B24" s="10"/>
      <c r="C24" s="10"/>
      <c r="D24" s="10"/>
      <c r="E24" s="10"/>
      <c r="F24" s="10"/>
      <c r="G24" s="10"/>
      <c r="H24" s="10"/>
    </row>
    <row r="25" spans="1:8">
      <c r="A25" s="10"/>
      <c r="B25" s="10"/>
      <c r="C25" s="10"/>
      <c r="D25" s="10"/>
      <c r="E25" s="10"/>
      <c r="F25" s="10"/>
      <c r="G25" s="10"/>
      <c r="H25" s="10"/>
    </row>
    <row r="26" spans="1:8">
      <c r="A26" s="10"/>
      <c r="B26" s="10"/>
      <c r="C26" s="10"/>
      <c r="D26" s="10"/>
      <c r="E26" s="10"/>
      <c r="F26" s="10"/>
      <c r="G26" s="10"/>
      <c r="H26" s="10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rightToLeft="1" workbookViewId="0">
      <selection activeCell="W37" sqref="W37"/>
    </sheetView>
  </sheetViews>
  <sheetFormatPr defaultRowHeight="14.25"/>
  <sheetData>
    <row r="1" spans="1:6">
      <c r="A1" t="s">
        <v>143</v>
      </c>
      <c r="B1" t="s">
        <v>106</v>
      </c>
      <c r="C1" t="s">
        <v>144</v>
      </c>
      <c r="D1" t="s">
        <v>29</v>
      </c>
      <c r="E1" t="s">
        <v>145</v>
      </c>
      <c r="F1" t="s">
        <v>146</v>
      </c>
    </row>
    <row r="2" spans="1:6">
      <c r="A2" s="152">
        <v>-0.47353745476113013</v>
      </c>
      <c r="B2" s="152">
        <v>-0.22488705169637407</v>
      </c>
      <c r="C2" s="152">
        <v>2.5480563781056201E-3</v>
      </c>
      <c r="D2" s="152">
        <v>0.18231428448023895</v>
      </c>
      <c r="E2" s="152">
        <v>0.10980366017108803</v>
      </c>
      <c r="F2" s="152">
        <v>0.25664516931004194</v>
      </c>
    </row>
    <row r="3" spans="1:6">
      <c r="A3" s="152">
        <v>-0.55915210614238886</v>
      </c>
      <c r="B3" s="152">
        <v>-0.37880139931205603</v>
      </c>
      <c r="C3" s="152">
        <v>3.0677345440078505E-4</v>
      </c>
      <c r="D3" s="152">
        <v>0.25785014339918599</v>
      </c>
      <c r="E3" s="152">
        <v>0.28743482743270432</v>
      </c>
      <c r="F3" s="152">
        <v>0.39901358567282458</v>
      </c>
    </row>
    <row r="4" spans="1:6">
      <c r="A4" s="152">
        <v>-0.5815920007156149</v>
      </c>
      <c r="B4" s="152">
        <v>-0.3865077153379145</v>
      </c>
      <c r="C4" s="152">
        <v>-0.12509667456720849</v>
      </c>
      <c r="D4" s="152">
        <v>0.45873704845086039</v>
      </c>
      <c r="E4" s="152">
        <v>0.26572503197963671</v>
      </c>
      <c r="F4" s="152">
        <v>0.3195591818636242</v>
      </c>
    </row>
    <row r="5" spans="1:6">
      <c r="A5" s="152">
        <v>-0.65105070139367693</v>
      </c>
      <c r="B5" s="152">
        <v>-0.13881749939663396</v>
      </c>
      <c r="C5" s="152">
        <v>-5.3672431933826377E-2</v>
      </c>
      <c r="D5" s="152">
        <v>0.14796917285820824</v>
      </c>
      <c r="E5" s="152">
        <v>0.29488742219977676</v>
      </c>
      <c r="F5" s="152">
        <v>0.48346073282312013</v>
      </c>
    </row>
    <row r="6" spans="1:6">
      <c r="A6" s="152">
        <v>-0.63059035103756156</v>
      </c>
      <c r="B6" s="152">
        <v>-0.21163445239174256</v>
      </c>
      <c r="C6" s="152">
        <v>0.11450109053023237</v>
      </c>
      <c r="D6" s="152">
        <v>-0.21228650297206178</v>
      </c>
      <c r="E6" s="152">
        <v>-4.5949270429226544E-2</v>
      </c>
      <c r="F6" s="152">
        <v>0.72023517145983262</v>
      </c>
    </row>
  </sheetData>
  <conditionalFormatting sqref="A2:F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BreakPreview" zoomScaleNormal="100" zoomScaleSheetLayoutView="100" workbookViewId="0"/>
  </sheetViews>
  <sheetFormatPr defaultRowHeight="14.25"/>
  <sheetData/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9"/>
  <dimension ref="A1:I30"/>
  <sheetViews>
    <sheetView rightToLeft="1" zoomScaleNormal="100" workbookViewId="0">
      <selection activeCell="A26" sqref="A26"/>
    </sheetView>
  </sheetViews>
  <sheetFormatPr defaultColWidth="9" defaultRowHeight="15"/>
  <cols>
    <col min="1" max="1" width="74" style="9" bestFit="1" customWidth="1"/>
    <col min="2" max="16384" width="9" style="9"/>
  </cols>
  <sheetData>
    <row r="1" spans="1:9">
      <c r="A1" s="196" t="s">
        <v>59</v>
      </c>
      <c r="B1" s="197" t="s">
        <v>63</v>
      </c>
      <c r="C1" s="197" t="s">
        <v>68</v>
      </c>
      <c r="D1" s="197" t="s">
        <v>69</v>
      </c>
      <c r="E1" s="197" t="s">
        <v>70</v>
      </c>
      <c r="F1" s="197" t="s">
        <v>71</v>
      </c>
      <c r="G1" s="197" t="s">
        <v>177</v>
      </c>
      <c r="H1" s="197" t="s">
        <v>178</v>
      </c>
      <c r="I1" s="198" t="s">
        <v>85</v>
      </c>
    </row>
    <row r="2" spans="1:9">
      <c r="A2" s="199"/>
      <c r="B2" s="200">
        <v>2021</v>
      </c>
      <c r="C2" s="200">
        <v>2022</v>
      </c>
      <c r="D2" s="200">
        <v>2023</v>
      </c>
      <c r="E2" s="200">
        <v>2024</v>
      </c>
      <c r="F2" s="200">
        <v>2021</v>
      </c>
      <c r="G2" s="200">
        <v>2022</v>
      </c>
      <c r="H2" s="200">
        <v>2023</v>
      </c>
      <c r="I2" s="201">
        <v>2024</v>
      </c>
    </row>
    <row r="3" spans="1:9">
      <c r="A3" s="202" t="s">
        <v>114</v>
      </c>
      <c r="B3" s="203">
        <v>0.09</v>
      </c>
      <c r="C3" s="203">
        <v>8.5000000000000006E-2</v>
      </c>
      <c r="D3" s="203">
        <v>7.8E-2</v>
      </c>
      <c r="E3" s="203">
        <v>8.2000000000000003E-2</v>
      </c>
      <c r="F3" s="200">
        <v>4.7</v>
      </c>
      <c r="G3" s="200">
        <v>-0.5</v>
      </c>
      <c r="H3" s="200" t="s">
        <v>115</v>
      </c>
      <c r="I3" s="201">
        <v>0.4</v>
      </c>
    </row>
    <row r="4" spans="1:9">
      <c r="A4" s="202" t="s">
        <v>49</v>
      </c>
      <c r="B4" s="203">
        <v>7.8E-2</v>
      </c>
      <c r="C4" s="203">
        <v>8.5000000000000006E-2</v>
      </c>
      <c r="D4" s="203">
        <v>0.10100000000000001</v>
      </c>
      <c r="E4" s="203">
        <v>8.9300000000000004E-2</v>
      </c>
      <c r="F4" s="200">
        <v>1.41</v>
      </c>
      <c r="G4" s="200">
        <v>0.72</v>
      </c>
      <c r="H4" s="200">
        <v>1.54</v>
      </c>
      <c r="I4" s="201" t="s">
        <v>154</v>
      </c>
    </row>
    <row r="5" spans="1:9">
      <c r="A5" s="202" t="s">
        <v>9</v>
      </c>
      <c r="B5" s="200">
        <v>3.11</v>
      </c>
      <c r="C5" s="200">
        <v>3.52</v>
      </c>
      <c r="D5" s="200">
        <v>3.63</v>
      </c>
      <c r="E5" s="200">
        <v>3.6469999999999998</v>
      </c>
      <c r="F5" s="203">
        <v>-3.3000000000000002E-2</v>
      </c>
      <c r="G5" s="203">
        <v>0.13200000000000001</v>
      </c>
      <c r="H5" s="203">
        <v>3.1E-2</v>
      </c>
      <c r="I5" s="204">
        <v>5.4999999999999997E-3</v>
      </c>
    </row>
    <row r="6" spans="1:9">
      <c r="A6" s="202" t="s">
        <v>116</v>
      </c>
      <c r="B6" s="200">
        <v>3.52</v>
      </c>
      <c r="C6" s="200">
        <v>3.75</v>
      </c>
      <c r="D6" s="200">
        <v>4.01</v>
      </c>
      <c r="E6" s="205">
        <v>3.7964000000000002</v>
      </c>
      <c r="F6" s="203">
        <v>-0.107</v>
      </c>
      <c r="G6" s="203">
        <v>6.6000000000000003E-2</v>
      </c>
      <c r="H6" s="203">
        <v>6.9000000000000006E-2</v>
      </c>
      <c r="I6" s="204" t="s">
        <v>155</v>
      </c>
    </row>
    <row r="7" spans="1:9">
      <c r="A7" s="202" t="s">
        <v>10</v>
      </c>
      <c r="B7" s="200">
        <v>1.1299999999999999</v>
      </c>
      <c r="C7" s="200">
        <v>1.07</v>
      </c>
      <c r="D7" s="200">
        <v>1.1100000000000001</v>
      </c>
      <c r="E7" s="200">
        <v>1.04</v>
      </c>
      <c r="F7" s="203">
        <v>-7.1999999999999995E-2</v>
      </c>
      <c r="G7" s="203">
        <v>-5.8000000000000003E-2</v>
      </c>
      <c r="H7" s="203">
        <v>3.6999999999999998E-2</v>
      </c>
      <c r="I7" s="204" t="s">
        <v>156</v>
      </c>
    </row>
    <row r="8" spans="1:9">
      <c r="A8" s="202" t="s">
        <v>14</v>
      </c>
      <c r="B8" s="200">
        <v>115.1</v>
      </c>
      <c r="C8" s="200">
        <v>131.94999999999999</v>
      </c>
      <c r="D8" s="200">
        <v>141.47999999999999</v>
      </c>
      <c r="E8" s="205">
        <v>156.62443999999999</v>
      </c>
      <c r="F8" s="203">
        <v>0.11700000000000001</v>
      </c>
      <c r="G8" s="203">
        <v>0.14599999999999999</v>
      </c>
      <c r="H8" s="203">
        <v>7.1999999999999995E-2</v>
      </c>
      <c r="I8" s="204">
        <v>0.10704297427198184</v>
      </c>
    </row>
    <row r="9" spans="1:9">
      <c r="A9" s="202" t="s">
        <v>117</v>
      </c>
      <c r="B9" s="205">
        <v>70.054411994500001</v>
      </c>
      <c r="C9" s="205">
        <v>74.623227336599996</v>
      </c>
      <c r="D9" s="205">
        <v>75.738445813300004</v>
      </c>
      <c r="E9" s="205">
        <v>72.4273895627</v>
      </c>
      <c r="F9" s="203">
        <v>-8.2000000000000003E-2</v>
      </c>
      <c r="G9" s="203">
        <v>6.5218095649117735E-2</v>
      </c>
      <c r="H9" s="203">
        <v>1.4944656194908923E-2</v>
      </c>
      <c r="I9" s="204">
        <v>-4.3716981713117886E-2</v>
      </c>
    </row>
    <row r="10" spans="1:9">
      <c r="A10" s="195" t="s">
        <v>118</v>
      </c>
      <c r="B10" s="200">
        <v>9601</v>
      </c>
      <c r="C10" s="200">
        <v>10418</v>
      </c>
      <c r="D10" s="200">
        <v>10318</v>
      </c>
      <c r="E10" s="200">
        <v>11562</v>
      </c>
      <c r="F10" s="203">
        <v>0.17879999999999999</v>
      </c>
      <c r="G10" s="203">
        <v>8.5099999999999995E-2</v>
      </c>
      <c r="H10" s="200" t="s">
        <v>119</v>
      </c>
      <c r="I10" s="204">
        <f>טבלה22[[#This Row],[עמודה4]]/טבלה22[[#This Row],[עמודה3]]-1</f>
        <v>0.12056600116301608</v>
      </c>
    </row>
    <row r="11" spans="1:9">
      <c r="A11" s="202" t="s">
        <v>50</v>
      </c>
      <c r="B11" s="203">
        <v>0.46500000000000002</v>
      </c>
      <c r="C11" s="203">
        <v>0.41399999999999998</v>
      </c>
      <c r="D11" s="203">
        <v>0.45100000000000001</v>
      </c>
      <c r="E11" s="203">
        <v>0.42820000000000003</v>
      </c>
      <c r="F11" s="200">
        <v>6.2</v>
      </c>
      <c r="G11" s="200">
        <v>-5.0999999999999996</v>
      </c>
      <c r="H11" s="200">
        <v>3.7</v>
      </c>
      <c r="I11" s="201" t="s">
        <v>161</v>
      </c>
    </row>
    <row r="12" spans="1:9">
      <c r="A12" s="202" t="s">
        <v>120</v>
      </c>
      <c r="B12" s="200">
        <v>67</v>
      </c>
      <c r="C12" s="200">
        <v>58</v>
      </c>
      <c r="D12" s="200">
        <v>62</v>
      </c>
      <c r="E12" s="200">
        <v>72</v>
      </c>
      <c r="F12" s="206"/>
      <c r="G12" s="206"/>
      <c r="H12" s="206"/>
      <c r="I12" s="207"/>
    </row>
    <row r="13" spans="1:9">
      <c r="A13" s="202" t="s">
        <v>121</v>
      </c>
      <c r="B13" s="200">
        <v>128</v>
      </c>
      <c r="C13" s="200">
        <v>102</v>
      </c>
      <c r="D13" s="200">
        <v>147</v>
      </c>
      <c r="E13" s="200">
        <v>179</v>
      </c>
      <c r="F13" s="206"/>
      <c r="G13" s="206"/>
      <c r="H13" s="206"/>
      <c r="I13" s="207"/>
    </row>
    <row r="14" spans="1:9">
      <c r="A14" s="202" t="s">
        <v>122</v>
      </c>
      <c r="B14" s="200">
        <v>1.1000000000000001</v>
      </c>
      <c r="C14" s="200" t="s">
        <v>160</v>
      </c>
      <c r="D14" s="200" t="s">
        <v>159</v>
      </c>
      <c r="E14" s="200" t="s">
        <v>158</v>
      </c>
      <c r="F14" s="208"/>
      <c r="G14" s="208"/>
      <c r="H14" s="208"/>
      <c r="I14" s="209"/>
    </row>
    <row r="15" spans="1:9">
      <c r="A15" s="202"/>
      <c r="B15" s="210"/>
      <c r="C15" s="210"/>
      <c r="D15" s="210"/>
      <c r="E15" s="210"/>
      <c r="F15" s="206"/>
      <c r="G15" s="206"/>
      <c r="H15" s="206"/>
      <c r="I15" s="207"/>
    </row>
    <row r="16" spans="1:9">
      <c r="A16" s="202" t="s">
        <v>123</v>
      </c>
      <c r="B16" s="206"/>
      <c r="C16" s="206"/>
      <c r="D16" s="206"/>
      <c r="E16" s="206"/>
      <c r="F16" s="200">
        <v>-28</v>
      </c>
      <c r="G16" s="200">
        <v>21.5</v>
      </c>
      <c r="H16" s="200">
        <v>10</v>
      </c>
      <c r="I16" s="201" t="s">
        <v>157</v>
      </c>
    </row>
    <row r="17" spans="1:9" ht="17.25">
      <c r="A17" s="195" t="s">
        <v>126</v>
      </c>
      <c r="B17" s="206"/>
      <c r="C17" s="206"/>
      <c r="D17" s="206"/>
      <c r="E17" s="206"/>
      <c r="F17" s="200">
        <v>-43</v>
      </c>
      <c r="G17" s="200">
        <v>-56</v>
      </c>
      <c r="H17" s="200" t="s">
        <v>124</v>
      </c>
      <c r="I17" s="201">
        <v>-37.5</v>
      </c>
    </row>
    <row r="18" spans="1:9" ht="15.75">
      <c r="A18" s="211" t="s">
        <v>175</v>
      </c>
      <c r="B18" s="212"/>
      <c r="C18" s="212"/>
      <c r="D18" s="212"/>
      <c r="E18" s="212"/>
      <c r="F18" s="213">
        <v>48</v>
      </c>
      <c r="G18" s="213">
        <v>51</v>
      </c>
      <c r="H18" s="213">
        <v>49</v>
      </c>
      <c r="I18" s="214">
        <v>46.1</v>
      </c>
    </row>
    <row r="19" spans="1:9">
      <c r="A19" s="215"/>
      <c r="B19" s="216"/>
      <c r="C19" s="216"/>
      <c r="D19" s="216"/>
      <c r="E19" s="216"/>
      <c r="F19" s="216"/>
      <c r="G19" s="216"/>
      <c r="H19" s="216"/>
      <c r="I19" s="216"/>
    </row>
    <row r="20" spans="1:9">
      <c r="A20" s="215"/>
      <c r="B20" s="216"/>
      <c r="C20" s="216"/>
      <c r="D20" s="216"/>
      <c r="E20" s="216"/>
      <c r="F20" s="216"/>
      <c r="G20" s="216"/>
      <c r="H20" s="216"/>
      <c r="I20" s="216"/>
    </row>
    <row r="21" spans="1:9">
      <c r="A21" s="217" t="s">
        <v>125</v>
      </c>
      <c r="B21" s="216"/>
      <c r="C21" s="216"/>
      <c r="D21" s="216"/>
      <c r="E21" s="216"/>
      <c r="F21" s="216"/>
      <c r="G21" s="216"/>
      <c r="H21" s="216"/>
      <c r="I21" s="216"/>
    </row>
    <row r="22" spans="1:9">
      <c r="A22" s="217" t="s">
        <v>179</v>
      </c>
      <c r="B22" s="216"/>
      <c r="C22" s="216"/>
      <c r="D22" s="216"/>
      <c r="E22" s="216"/>
      <c r="F22" s="216"/>
      <c r="G22" s="216"/>
      <c r="H22" s="216"/>
      <c r="I22" s="216"/>
    </row>
    <row r="23" spans="1:9">
      <c r="A23" s="218" t="s">
        <v>176</v>
      </c>
      <c r="B23" s="216"/>
      <c r="C23" s="216"/>
      <c r="D23" s="216"/>
      <c r="E23" s="216"/>
      <c r="F23" s="216"/>
      <c r="G23" s="216"/>
      <c r="H23" s="216"/>
      <c r="I23" s="216"/>
    </row>
    <row r="24" spans="1:9">
      <c r="A24" s="34"/>
      <c r="B24" s="34"/>
      <c r="C24" s="34"/>
      <c r="D24" s="34"/>
      <c r="E24" s="34"/>
      <c r="F24" s="34"/>
      <c r="G24" s="34"/>
      <c r="H24" s="34"/>
      <c r="I24" s="34"/>
    </row>
    <row r="30" spans="1:9">
      <c r="C30" s="9" t="s">
        <v>105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/>
  <dimension ref="A1:B15"/>
  <sheetViews>
    <sheetView rightToLeft="1" zoomScaleNormal="100" zoomScaleSheetLayoutView="100" workbookViewId="0">
      <selection activeCell="D25" sqref="D25"/>
    </sheetView>
  </sheetViews>
  <sheetFormatPr defaultColWidth="9" defaultRowHeight="15"/>
  <cols>
    <col min="1" max="1" width="16.125" style="174" customWidth="1"/>
    <col min="2" max="2" width="16" style="176" customWidth="1"/>
    <col min="3" max="16384" width="9" style="9"/>
  </cols>
  <sheetData>
    <row r="1" spans="1:2">
      <c r="A1" s="186" t="s">
        <v>46</v>
      </c>
      <c r="B1" s="187" t="s">
        <v>103</v>
      </c>
    </row>
    <row r="2" spans="1:2">
      <c r="A2" s="180" t="s">
        <v>45</v>
      </c>
      <c r="B2" s="181">
        <v>-1.29</v>
      </c>
    </row>
    <row r="3" spans="1:2">
      <c r="A3" s="180" t="s">
        <v>42</v>
      </c>
      <c r="B3" s="181">
        <v>-0.86</v>
      </c>
    </row>
    <row r="4" spans="1:2">
      <c r="A4" s="180" t="s">
        <v>38</v>
      </c>
      <c r="B4" s="181">
        <v>-0.4</v>
      </c>
    </row>
    <row r="5" spans="1:2">
      <c r="A5" s="180" t="s">
        <v>86</v>
      </c>
      <c r="B5" s="181">
        <v>-0.39</v>
      </c>
    </row>
    <row r="6" spans="1:2">
      <c r="A6" s="180" t="s">
        <v>43</v>
      </c>
      <c r="B6" s="182">
        <v>-0.32</v>
      </c>
    </row>
    <row r="7" spans="1:2">
      <c r="A7" s="180" t="s">
        <v>137</v>
      </c>
      <c r="B7" s="181">
        <v>-0.28000000000000003</v>
      </c>
    </row>
    <row r="8" spans="1:2">
      <c r="A8" s="180" t="s">
        <v>30</v>
      </c>
      <c r="B8" s="181">
        <v>-0.2200000000000002</v>
      </c>
    </row>
    <row r="9" spans="1:2">
      <c r="A9" s="180" t="s">
        <v>90</v>
      </c>
      <c r="B9" s="181">
        <v>-0.2</v>
      </c>
    </row>
    <row r="10" spans="1:2">
      <c r="A10" s="180" t="s">
        <v>40</v>
      </c>
      <c r="B10" s="182">
        <v>-0.19</v>
      </c>
    </row>
    <row r="11" spans="1:2">
      <c r="A11" s="183" t="s">
        <v>39</v>
      </c>
      <c r="B11" s="184">
        <v>-0.13</v>
      </c>
    </row>
    <row r="12" spans="1:2">
      <c r="A12" s="183" t="s">
        <v>104</v>
      </c>
      <c r="B12" s="184">
        <v>-0.11</v>
      </c>
    </row>
    <row r="13" spans="1:2">
      <c r="A13" s="183" t="s">
        <v>136</v>
      </c>
      <c r="B13" s="184">
        <v>-0.1</v>
      </c>
    </row>
    <row r="14" spans="1:2">
      <c r="A14" s="183" t="s">
        <v>41</v>
      </c>
      <c r="B14" s="184">
        <v>-0.06</v>
      </c>
    </row>
    <row r="15" spans="1:2">
      <c r="A15" s="183" t="s">
        <v>44</v>
      </c>
      <c r="B15" s="185">
        <v>0.15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A1:U26"/>
  <sheetViews>
    <sheetView rightToLeft="1" zoomScaleNormal="100" workbookViewId="0"/>
  </sheetViews>
  <sheetFormatPr defaultColWidth="9" defaultRowHeight="15"/>
  <cols>
    <col min="1" max="16384" width="9" style="9"/>
  </cols>
  <sheetData>
    <row r="1" spans="1:21">
      <c r="A1" s="179" t="s">
        <v>138</v>
      </c>
    </row>
    <row r="2" spans="1:21">
      <c r="J2" s="39"/>
    </row>
    <row r="3" spans="1:21">
      <c r="J3" s="45"/>
    </row>
    <row r="7" spans="1:21">
      <c r="U7" s="9">
        <f>9/15</f>
        <v>0.6</v>
      </c>
    </row>
    <row r="8" spans="1:21">
      <c r="U8" s="9">
        <f>6/10</f>
        <v>0.6</v>
      </c>
    </row>
    <row r="14" spans="1:21">
      <c r="A14" s="63"/>
      <c r="B14" s="10"/>
      <c r="C14" s="10"/>
      <c r="D14" s="10"/>
      <c r="E14" s="10"/>
      <c r="F14" s="10"/>
      <c r="G14" s="10"/>
    </row>
    <row r="15" spans="1:21">
      <c r="A15" s="10"/>
      <c r="B15" s="10"/>
      <c r="C15" s="10"/>
      <c r="D15" s="10"/>
      <c r="E15" s="10"/>
      <c r="F15" s="10"/>
      <c r="G15" s="10"/>
    </row>
    <row r="16" spans="1:21">
      <c r="A16" s="10"/>
      <c r="B16" s="10"/>
      <c r="C16" s="10"/>
      <c r="D16" s="10"/>
      <c r="E16" s="10"/>
      <c r="F16" s="10"/>
      <c r="G16" s="10"/>
    </row>
    <row r="17" spans="1:7">
      <c r="A17" s="10"/>
      <c r="B17" s="10"/>
      <c r="C17" s="10"/>
      <c r="D17" s="10"/>
      <c r="E17" s="10"/>
      <c r="F17" s="10"/>
      <c r="G17" s="10"/>
    </row>
    <row r="18" spans="1:7">
      <c r="A18" s="10"/>
      <c r="B18" s="10"/>
      <c r="C18" s="10"/>
      <c r="D18" s="10"/>
      <c r="E18" s="10"/>
      <c r="F18" s="10"/>
      <c r="G18" s="10"/>
    </row>
    <row r="19" spans="1:7">
      <c r="A19" s="10"/>
      <c r="B19" s="10"/>
      <c r="C19" s="10"/>
      <c r="D19" s="10"/>
      <c r="E19" s="10"/>
      <c r="F19" s="10"/>
      <c r="G19" s="10"/>
    </row>
    <row r="20" spans="1:7">
      <c r="A20" s="10"/>
      <c r="B20" s="10"/>
      <c r="C20" s="10"/>
      <c r="D20" s="10"/>
      <c r="E20" s="10"/>
      <c r="F20" s="10"/>
      <c r="G20" s="10"/>
    </row>
    <row r="21" spans="1:7">
      <c r="A21" s="178" t="s">
        <v>165</v>
      </c>
      <c r="B21" s="10"/>
      <c r="C21" s="10"/>
      <c r="D21" s="10"/>
      <c r="E21" s="10"/>
      <c r="F21" s="10"/>
      <c r="G21" s="59"/>
    </row>
    <row r="22" spans="1:7">
      <c r="A22" s="177" t="s">
        <v>164</v>
      </c>
      <c r="B22" s="10"/>
      <c r="C22" s="10"/>
      <c r="D22" s="10"/>
      <c r="E22" s="10"/>
      <c r="F22" s="10"/>
      <c r="G22" s="10"/>
    </row>
    <row r="23" spans="1:7">
      <c r="A23" s="10"/>
      <c r="B23" s="10"/>
      <c r="C23" s="10"/>
      <c r="D23" s="10"/>
      <c r="E23" s="10"/>
      <c r="F23" s="10"/>
      <c r="G23" s="10"/>
    </row>
    <row r="24" spans="1:7">
      <c r="A24" s="10"/>
      <c r="B24" s="10"/>
      <c r="C24" s="10"/>
      <c r="D24" s="10"/>
      <c r="E24" s="10"/>
      <c r="F24" s="10"/>
      <c r="G24" s="10"/>
    </row>
    <row r="25" spans="1:7">
      <c r="A25" s="10"/>
      <c r="B25" s="10"/>
      <c r="C25" s="10"/>
      <c r="D25" s="10"/>
      <c r="E25" s="10"/>
      <c r="F25" s="10"/>
      <c r="G25" s="10"/>
    </row>
    <row r="26" spans="1:7">
      <c r="A26" s="10"/>
      <c r="B26" s="10"/>
      <c r="C26" s="10"/>
      <c r="D26" s="10"/>
      <c r="E26" s="10"/>
      <c r="F26" s="10"/>
      <c r="G26" s="10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B15"/>
  <sheetViews>
    <sheetView rightToLeft="1" zoomScaleNormal="100" workbookViewId="0">
      <selection activeCell="F35" sqref="F35"/>
    </sheetView>
  </sheetViews>
  <sheetFormatPr defaultColWidth="9" defaultRowHeight="15"/>
  <cols>
    <col min="1" max="1" width="9" style="174"/>
    <col min="2" max="2" width="11.25" style="174" bestFit="1" customWidth="1"/>
    <col min="3" max="16384" width="9" style="9"/>
  </cols>
  <sheetData>
    <row r="1" spans="1:2">
      <c r="A1" s="179" t="s">
        <v>139</v>
      </c>
    </row>
    <row r="2" spans="1:2">
      <c r="A2" s="188" t="s">
        <v>4</v>
      </c>
      <c r="B2" s="188" t="s">
        <v>47</v>
      </c>
    </row>
    <row r="3" spans="1:2">
      <c r="A3" s="105" t="s">
        <v>12</v>
      </c>
      <c r="B3" s="174">
        <v>21.371450772169521</v>
      </c>
    </row>
    <row r="4" spans="1:2">
      <c r="A4" s="105" t="s">
        <v>89</v>
      </c>
      <c r="B4" s="174">
        <v>18.824504977783306</v>
      </c>
    </row>
    <row r="5" spans="1:2">
      <c r="A5" s="105" t="s">
        <v>20</v>
      </c>
      <c r="B5" s="174">
        <v>16.451068377880894</v>
      </c>
    </row>
    <row r="6" spans="1:2">
      <c r="A6" s="105" t="s">
        <v>92</v>
      </c>
      <c r="B6" s="174">
        <v>11.149173891275144</v>
      </c>
    </row>
    <row r="7" spans="1:2">
      <c r="A7" s="105" t="s">
        <v>3</v>
      </c>
      <c r="B7" s="174">
        <v>10.503907987545279</v>
      </c>
    </row>
    <row r="8" spans="1:2">
      <c r="A8" s="105" t="s">
        <v>5</v>
      </c>
      <c r="B8" s="174">
        <v>9.3414136305341344</v>
      </c>
    </row>
    <row r="9" spans="1:2">
      <c r="A9" s="105" t="s">
        <v>6</v>
      </c>
      <c r="B9" s="174">
        <v>8.2209867963863879</v>
      </c>
    </row>
    <row r="10" spans="1:2">
      <c r="A10" s="105" t="s">
        <v>28</v>
      </c>
      <c r="B10" s="174">
        <v>7.5567305573915107</v>
      </c>
    </row>
    <row r="11" spans="1:2">
      <c r="A11" s="105" t="s">
        <v>19</v>
      </c>
      <c r="B11" s="174">
        <v>6.4624005784526428</v>
      </c>
    </row>
    <row r="12" spans="1:2">
      <c r="A12" s="105" t="s">
        <v>13</v>
      </c>
      <c r="B12" s="174">
        <v>2.7303988053648975</v>
      </c>
    </row>
    <row r="13" spans="1:2">
      <c r="A13" s="105" t="s">
        <v>27</v>
      </c>
      <c r="B13" s="174">
        <v>1.911776228159523</v>
      </c>
    </row>
    <row r="14" spans="1:2" ht="14.25" customHeight="1">
      <c r="A14" s="105" t="s">
        <v>7</v>
      </c>
      <c r="B14" s="174">
        <v>0.6</v>
      </c>
    </row>
    <row r="15" spans="1:2">
      <c r="A15" s="105"/>
    </row>
  </sheetData>
  <sortState ref="A2:F20">
    <sortCondition ref="B2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J26"/>
  <sheetViews>
    <sheetView rightToLeft="1" zoomScaleNormal="100" workbookViewId="0"/>
  </sheetViews>
  <sheetFormatPr defaultColWidth="9" defaultRowHeight="15"/>
  <cols>
    <col min="1" max="1" width="67" style="9" customWidth="1"/>
    <col min="2" max="16384" width="9" style="9"/>
  </cols>
  <sheetData>
    <row r="1" spans="1:10">
      <c r="A1" s="179" t="s">
        <v>66</v>
      </c>
      <c r="H1" s="39"/>
    </row>
    <row r="6" spans="1:10" ht="16.5">
      <c r="J6" s="57"/>
    </row>
    <row r="13" spans="1:10">
      <c r="F13" s="1"/>
    </row>
    <row r="14" spans="1:10">
      <c r="A14" s="78"/>
      <c r="B14" s="10"/>
      <c r="C14" s="10"/>
      <c r="D14" s="10"/>
      <c r="E14" s="10"/>
      <c r="F14" s="10"/>
      <c r="G14" s="10"/>
      <c r="H14" s="10"/>
    </row>
    <row r="15" spans="1:10">
      <c r="A15" s="10"/>
      <c r="B15" s="10"/>
      <c r="C15" s="10"/>
      <c r="D15" s="10"/>
      <c r="E15" s="10"/>
      <c r="F15" s="10"/>
      <c r="G15" s="10"/>
      <c r="H15" s="10"/>
    </row>
    <row r="16" spans="1:10">
      <c r="A16" s="10"/>
      <c r="B16" s="10"/>
      <c r="C16" s="10"/>
      <c r="D16" s="10"/>
      <c r="E16" s="10"/>
      <c r="F16" s="10"/>
      <c r="G16" s="10"/>
      <c r="H16" s="10"/>
    </row>
    <row r="17" spans="1:8">
      <c r="A17" s="10"/>
      <c r="B17" s="10"/>
      <c r="C17" s="10"/>
      <c r="D17" s="10"/>
      <c r="E17" s="10"/>
      <c r="F17" s="10"/>
      <c r="G17" s="10"/>
      <c r="H17" s="10"/>
    </row>
    <row r="18" spans="1:8">
      <c r="A18" s="10"/>
      <c r="B18" s="10"/>
      <c r="C18" s="10"/>
      <c r="D18" s="10"/>
      <c r="E18" s="10"/>
      <c r="F18" s="10"/>
      <c r="G18" s="10"/>
      <c r="H18" s="10"/>
    </row>
    <row r="19" spans="1:8">
      <c r="A19" s="10"/>
      <c r="B19" s="10"/>
      <c r="C19" s="10"/>
      <c r="D19" s="10"/>
      <c r="E19" s="10"/>
      <c r="F19" s="10"/>
      <c r="G19" s="10"/>
      <c r="H19" s="10"/>
    </row>
    <row r="20" spans="1:8">
      <c r="A20" s="10"/>
      <c r="B20" s="10"/>
      <c r="C20" s="10"/>
      <c r="D20" s="10"/>
      <c r="E20" s="10"/>
      <c r="F20" s="10"/>
      <c r="G20" s="10"/>
      <c r="H20" s="10"/>
    </row>
    <row r="21" spans="1:8">
      <c r="A21" s="10"/>
      <c r="B21" s="10"/>
      <c r="C21" s="10"/>
      <c r="D21" s="10"/>
      <c r="E21" s="10"/>
      <c r="F21" s="10"/>
      <c r="G21" s="10"/>
      <c r="H21" s="59"/>
    </row>
    <row r="22" spans="1:8">
      <c r="A22" s="177" t="s">
        <v>166</v>
      </c>
      <c r="B22" s="10"/>
      <c r="C22" s="10"/>
      <c r="D22" s="10"/>
      <c r="E22" s="10"/>
      <c r="F22" s="10"/>
      <c r="G22" s="10"/>
      <c r="H22" s="10"/>
    </row>
    <row r="23" spans="1:8">
      <c r="A23" s="177" t="s">
        <v>167</v>
      </c>
      <c r="B23" s="10"/>
      <c r="C23" s="10"/>
      <c r="D23" s="10"/>
      <c r="E23" s="10"/>
      <c r="F23" s="10"/>
      <c r="G23" s="10"/>
      <c r="H23" s="10"/>
    </row>
    <row r="24" spans="1:8">
      <c r="A24" s="10"/>
      <c r="B24" s="10"/>
      <c r="C24" s="10"/>
      <c r="D24" s="10"/>
      <c r="E24" s="10"/>
      <c r="F24" s="10"/>
      <c r="G24" s="10"/>
      <c r="H24" s="10"/>
    </row>
    <row r="25" spans="1:8">
      <c r="A25" s="10"/>
      <c r="B25" s="10"/>
      <c r="C25" s="10"/>
      <c r="D25" s="10"/>
      <c r="E25" s="10"/>
      <c r="F25" s="10"/>
      <c r="G25" s="10"/>
      <c r="H25" s="10"/>
    </row>
    <row r="26" spans="1:8">
      <c r="A26" s="10"/>
      <c r="B26" s="10"/>
      <c r="C26" s="10"/>
      <c r="D26" s="10"/>
      <c r="E26" s="10"/>
      <c r="F26" s="10"/>
      <c r="G26" s="10"/>
      <c r="H26" s="10"/>
    </row>
  </sheetData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/>
  <dimension ref="A1:I16"/>
  <sheetViews>
    <sheetView rightToLeft="1" zoomScaleNormal="100" workbookViewId="0">
      <selection activeCell="F22" sqref="F22"/>
    </sheetView>
  </sheetViews>
  <sheetFormatPr defaultColWidth="9" defaultRowHeight="15"/>
  <cols>
    <col min="1" max="1" width="9.125" style="190" bestFit="1" customWidth="1"/>
    <col min="2" max="2" width="9.875" style="190" bestFit="1" customWidth="1"/>
    <col min="3" max="5" width="9.125" style="190" bestFit="1" customWidth="1"/>
    <col min="6" max="6" width="9.5" style="190" bestFit="1" customWidth="1"/>
    <col min="7" max="7" width="9.125" style="190" bestFit="1" customWidth="1"/>
    <col min="8" max="8" width="8.625" style="190" customWidth="1"/>
    <col min="9" max="16384" width="9" style="33"/>
  </cols>
  <sheetData>
    <row r="1" spans="1:9">
      <c r="A1" s="189" t="s">
        <v>63</v>
      </c>
      <c r="B1" s="189" t="s">
        <v>16</v>
      </c>
      <c r="C1" s="189" t="s">
        <v>56</v>
      </c>
      <c r="D1" s="189" t="s">
        <v>57</v>
      </c>
      <c r="E1" s="189" t="s">
        <v>62</v>
      </c>
      <c r="F1" s="189" t="s">
        <v>17</v>
      </c>
      <c r="G1" s="189" t="s">
        <v>87</v>
      </c>
      <c r="H1" s="189" t="s">
        <v>88</v>
      </c>
    </row>
    <row r="2" spans="1:9">
      <c r="A2" s="190">
        <v>1</v>
      </c>
      <c r="B2" s="191">
        <v>45322</v>
      </c>
      <c r="C2" s="192">
        <v>2.2424632612000002</v>
      </c>
      <c r="D2" s="192">
        <v>-2.0221381927239999</v>
      </c>
      <c r="E2" s="192">
        <v>0.220325068471</v>
      </c>
      <c r="F2" s="193">
        <v>2023</v>
      </c>
      <c r="G2" s="192">
        <v>7.6338039057869995</v>
      </c>
      <c r="H2" s="192">
        <v>-7.0836381332230012</v>
      </c>
    </row>
    <row r="3" spans="1:9">
      <c r="A3" s="190">
        <v>2</v>
      </c>
      <c r="B3" s="191">
        <v>45350</v>
      </c>
      <c r="C3" s="192">
        <v>1.1370018704919997</v>
      </c>
      <c r="D3" s="192">
        <v>-2.5499634577710006</v>
      </c>
      <c r="E3" s="192">
        <v>-1.4129615872789998</v>
      </c>
      <c r="F3" s="192"/>
      <c r="G3" s="192"/>
      <c r="H3" s="192"/>
    </row>
    <row r="4" spans="1:9">
      <c r="A4" s="190">
        <v>3</v>
      </c>
      <c r="B4" s="191">
        <v>45378</v>
      </c>
      <c r="C4" s="192">
        <v>0.41108693465700041</v>
      </c>
      <c r="D4" s="192">
        <v>2.2594089937570008</v>
      </c>
      <c r="E4" s="192">
        <v>2.6704959284159999</v>
      </c>
      <c r="F4" s="192"/>
      <c r="G4" s="192"/>
      <c r="H4" s="192"/>
    </row>
    <row r="5" spans="1:9">
      <c r="A5" s="190">
        <v>4</v>
      </c>
      <c r="B5" s="191">
        <v>45406</v>
      </c>
      <c r="C5" s="192">
        <v>1.6999078788619997</v>
      </c>
      <c r="D5" s="192">
        <v>-8.3057781948999918E-2</v>
      </c>
      <c r="E5" s="192">
        <v>1.616850096911</v>
      </c>
      <c r="F5" s="192"/>
      <c r="G5" s="192"/>
      <c r="H5" s="192"/>
      <c r="I5" s="53"/>
    </row>
    <row r="6" spans="1:9">
      <c r="A6" s="190">
        <v>5</v>
      </c>
      <c r="B6" s="191">
        <v>45434</v>
      </c>
      <c r="C6" s="192">
        <v>-1.55130455256</v>
      </c>
      <c r="D6" s="192">
        <v>0.93459794588100031</v>
      </c>
      <c r="E6" s="192">
        <v>-0.61670660667699995</v>
      </c>
      <c r="F6" s="192"/>
      <c r="G6" s="192"/>
      <c r="H6" s="192"/>
      <c r="I6" s="53"/>
    </row>
    <row r="7" spans="1:9">
      <c r="A7" s="190">
        <v>6</v>
      </c>
      <c r="B7" s="191">
        <v>45462</v>
      </c>
      <c r="C7" s="192">
        <v>1.0604398300540001</v>
      </c>
      <c r="D7" s="192">
        <v>3.6267698226000004E-2</v>
      </c>
      <c r="E7" s="192">
        <v>1.0967075282760002</v>
      </c>
      <c r="F7" s="192"/>
      <c r="G7" s="192"/>
      <c r="H7" s="192"/>
      <c r="I7" s="53"/>
    </row>
    <row r="8" spans="1:9">
      <c r="A8" s="190">
        <v>7</v>
      </c>
      <c r="B8" s="191">
        <v>45490</v>
      </c>
      <c r="C8" s="192">
        <v>-1.5114974134670001</v>
      </c>
      <c r="D8" s="192">
        <v>1.7240938262540002</v>
      </c>
      <c r="E8" s="192">
        <v>0.21259641278700037</v>
      </c>
      <c r="F8" s="192"/>
      <c r="G8" s="192"/>
      <c r="H8" s="192"/>
      <c r="I8" s="53"/>
    </row>
    <row r="9" spans="1:9">
      <c r="A9" s="190">
        <v>8</v>
      </c>
      <c r="B9" s="191">
        <v>45518</v>
      </c>
      <c r="C9" s="192">
        <v>-2.5153119807289999</v>
      </c>
      <c r="D9" s="192">
        <v>-0.47561553107299986</v>
      </c>
      <c r="E9" s="192">
        <v>-2.9909275117969996</v>
      </c>
      <c r="F9" s="192"/>
      <c r="G9" s="192"/>
      <c r="H9" s="192"/>
      <c r="I9" s="53"/>
    </row>
    <row r="10" spans="1:9">
      <c r="A10" s="190">
        <v>9</v>
      </c>
      <c r="B10" s="191">
        <v>45546</v>
      </c>
      <c r="C10" s="192">
        <v>-1.4193296056700004</v>
      </c>
      <c r="D10" s="192">
        <v>2.8855519084139991</v>
      </c>
      <c r="E10" s="192">
        <v>1.4662223027440007</v>
      </c>
      <c r="F10" s="192"/>
      <c r="G10" s="192"/>
      <c r="H10" s="192"/>
      <c r="I10" s="53"/>
    </row>
    <row r="11" spans="1:9">
      <c r="A11" s="190">
        <v>10</v>
      </c>
      <c r="B11" s="191">
        <v>45574</v>
      </c>
      <c r="C11" s="192">
        <v>3.8693700462329996</v>
      </c>
      <c r="D11" s="192">
        <v>-3.7616114151180007</v>
      </c>
      <c r="E11" s="192">
        <v>0.10775863111699982</v>
      </c>
      <c r="F11" s="192"/>
      <c r="G11" s="192"/>
      <c r="H11" s="192"/>
      <c r="I11" s="53"/>
    </row>
    <row r="12" spans="1:9">
      <c r="A12" s="190">
        <v>11</v>
      </c>
      <c r="B12" s="191">
        <v>45602</v>
      </c>
      <c r="C12" s="192">
        <v>1.2509776367149996</v>
      </c>
      <c r="D12" s="192">
        <v>-3.1811721271200009</v>
      </c>
      <c r="E12" s="192">
        <v>-1.9301944904039998</v>
      </c>
      <c r="F12" s="192"/>
      <c r="G12" s="192"/>
      <c r="H12" s="192"/>
      <c r="I12" s="53"/>
    </row>
    <row r="13" spans="1:9">
      <c r="A13" s="190">
        <v>12</v>
      </c>
      <c r="B13" s="191">
        <v>45630</v>
      </c>
      <c r="C13" s="192">
        <v>2.96</v>
      </c>
      <c r="D13" s="192">
        <v>-2.85</v>
      </c>
      <c r="E13" s="192">
        <v>0.1</v>
      </c>
      <c r="F13" s="192"/>
      <c r="G13" s="192"/>
      <c r="H13" s="192"/>
      <c r="I13" s="53"/>
    </row>
    <row r="14" spans="1:9">
      <c r="B14" s="191"/>
      <c r="C14" s="192"/>
      <c r="D14" s="192"/>
      <c r="E14" s="192"/>
      <c r="F14" s="192"/>
      <c r="G14" s="192"/>
      <c r="H14" s="192"/>
      <c r="I14" s="53"/>
    </row>
    <row r="15" spans="1:9">
      <c r="I15" s="53"/>
    </row>
    <row r="16" spans="1:9">
      <c r="I16" s="5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/>
  <dimension ref="A1:H26"/>
  <sheetViews>
    <sheetView rightToLeft="1" zoomScaleNormal="100" workbookViewId="0"/>
  </sheetViews>
  <sheetFormatPr defaultColWidth="9" defaultRowHeight="15"/>
  <cols>
    <col min="1" max="1" width="9" style="33"/>
    <col min="2" max="2" width="9.375" style="33" bestFit="1" customWidth="1"/>
    <col min="3" max="6" width="9" style="33"/>
    <col min="7" max="7" width="9.375" style="33" bestFit="1" customWidth="1"/>
    <col min="8" max="16384" width="9" style="33"/>
  </cols>
  <sheetData>
    <row r="1" spans="1:8">
      <c r="A1" s="179" t="s">
        <v>67</v>
      </c>
    </row>
    <row r="2" spans="1:8">
      <c r="B2" s="53"/>
      <c r="C2" s="54"/>
      <c r="D2" s="54"/>
      <c r="E2" s="54"/>
    </row>
    <row r="3" spans="1:8">
      <c r="B3" s="53"/>
      <c r="C3" s="54"/>
      <c r="D3" s="54"/>
      <c r="E3" s="54"/>
      <c r="F3" s="55"/>
      <c r="G3" s="56"/>
      <c r="H3" s="56"/>
    </row>
    <row r="4" spans="1:8">
      <c r="B4" s="53"/>
      <c r="C4" s="54"/>
      <c r="D4" s="54"/>
      <c r="E4" s="54"/>
    </row>
    <row r="5" spans="1:8">
      <c r="B5" s="53"/>
      <c r="C5" s="54"/>
      <c r="D5" s="54"/>
      <c r="E5" s="54"/>
    </row>
    <row r="6" spans="1:8">
      <c r="B6" s="53"/>
      <c r="C6" s="54"/>
      <c r="D6" s="54"/>
      <c r="E6" s="54"/>
      <c r="G6" s="53"/>
    </row>
    <row r="7" spans="1:8">
      <c r="B7" s="53"/>
      <c r="C7" s="54"/>
      <c r="D7" s="54"/>
      <c r="E7" s="54"/>
    </row>
    <row r="8" spans="1:8">
      <c r="B8" s="53"/>
      <c r="C8" s="54"/>
      <c r="D8" s="54"/>
      <c r="E8" s="54"/>
    </row>
    <row r="9" spans="1:8">
      <c r="B9" s="53"/>
      <c r="C9" s="54"/>
      <c r="D9" s="54"/>
      <c r="E9" s="54"/>
    </row>
    <row r="10" spans="1:8">
      <c r="B10" s="53"/>
      <c r="C10" s="54"/>
      <c r="D10" s="54"/>
      <c r="E10" s="54"/>
    </row>
    <row r="11" spans="1:8">
      <c r="B11" s="53"/>
      <c r="C11" s="54"/>
      <c r="D11" s="54"/>
      <c r="E11" s="54"/>
    </row>
    <row r="12" spans="1:8">
      <c r="B12" s="53"/>
      <c r="C12" s="54"/>
      <c r="D12" s="54"/>
      <c r="E12" s="54"/>
    </row>
    <row r="13" spans="1:8">
      <c r="B13" s="53"/>
      <c r="C13" s="54"/>
      <c r="D13" s="54"/>
      <c r="E13" s="54"/>
    </row>
    <row r="14" spans="1:8">
      <c r="A14" s="61"/>
      <c r="B14" s="61"/>
      <c r="C14" s="61"/>
      <c r="D14" s="61"/>
      <c r="E14" s="61"/>
      <c r="F14" s="61"/>
      <c r="G14" s="61"/>
      <c r="H14" s="61"/>
    </row>
    <row r="15" spans="1:8">
      <c r="A15" s="61"/>
      <c r="B15" s="61"/>
      <c r="C15" s="61"/>
      <c r="D15" s="61"/>
      <c r="E15" s="61"/>
      <c r="F15" s="61"/>
      <c r="G15" s="61"/>
      <c r="H15" s="61"/>
    </row>
    <row r="16" spans="1:8">
      <c r="B16" s="61"/>
      <c r="C16" s="61"/>
      <c r="D16" s="61"/>
      <c r="E16" s="61"/>
      <c r="F16" s="62"/>
      <c r="G16" s="61"/>
      <c r="H16" s="61"/>
    </row>
    <row r="17" spans="1:8">
      <c r="A17" s="177" t="s">
        <v>167</v>
      </c>
      <c r="B17" s="61"/>
      <c r="C17" s="61"/>
      <c r="D17" s="61"/>
      <c r="E17" s="61"/>
      <c r="F17" s="61"/>
      <c r="G17" s="61"/>
      <c r="H17" s="61"/>
    </row>
    <row r="18" spans="1:8">
      <c r="A18" s="61"/>
      <c r="B18" s="61"/>
      <c r="C18" s="61"/>
      <c r="D18" s="61"/>
      <c r="E18" s="61"/>
      <c r="F18" s="61"/>
      <c r="G18" s="61"/>
      <c r="H18" s="61"/>
    </row>
    <row r="19" spans="1:8">
      <c r="A19" s="61"/>
      <c r="B19" s="61"/>
      <c r="C19" s="61"/>
      <c r="D19" s="61"/>
      <c r="E19" s="61"/>
      <c r="F19" s="61"/>
      <c r="G19" s="61"/>
      <c r="H19" s="61"/>
    </row>
    <row r="20" spans="1:8">
      <c r="A20" s="61"/>
      <c r="B20" s="61"/>
      <c r="C20" s="61"/>
      <c r="D20" s="61"/>
      <c r="E20" s="61"/>
      <c r="F20" s="61"/>
      <c r="G20" s="61"/>
      <c r="H20" s="61"/>
    </row>
    <row r="21" spans="1:8">
      <c r="A21" s="61"/>
      <c r="B21" s="61"/>
      <c r="C21" s="61"/>
      <c r="D21" s="61"/>
      <c r="E21" s="61"/>
      <c r="F21" s="61"/>
      <c r="G21" s="61"/>
      <c r="H21" s="61"/>
    </row>
    <row r="22" spans="1:8">
      <c r="A22" s="61"/>
      <c r="B22" s="61"/>
      <c r="C22" s="61"/>
      <c r="D22" s="61"/>
      <c r="E22" s="61"/>
      <c r="F22" s="61"/>
      <c r="G22" s="61"/>
      <c r="H22" s="61"/>
    </row>
    <row r="23" spans="1:8">
      <c r="A23" s="61"/>
      <c r="B23" s="61"/>
      <c r="C23" s="61"/>
      <c r="D23" s="61"/>
      <c r="E23" s="61"/>
      <c r="F23" s="61"/>
      <c r="G23" s="61"/>
      <c r="H23" s="61"/>
    </row>
    <row r="24" spans="1:8">
      <c r="A24" s="61"/>
      <c r="B24" s="61"/>
      <c r="C24" s="61"/>
      <c r="D24" s="61"/>
      <c r="E24" s="61"/>
      <c r="F24" s="61"/>
      <c r="G24" s="61"/>
      <c r="H24" s="61"/>
    </row>
    <row r="25" spans="1:8">
      <c r="A25" s="61"/>
      <c r="B25" s="61"/>
      <c r="C25" s="61"/>
      <c r="D25" s="61"/>
      <c r="E25" s="61"/>
      <c r="F25" s="61"/>
      <c r="G25" s="61"/>
      <c r="H25" s="61"/>
    </row>
    <row r="26" spans="1:8">
      <c r="A26" s="61"/>
      <c r="B26" s="61"/>
      <c r="C26" s="61"/>
      <c r="D26" s="61"/>
      <c r="E26" s="61"/>
      <c r="F26" s="61"/>
      <c r="G26" s="61"/>
      <c r="H26" s="6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33</vt:i4>
      </vt:variant>
      <vt:variant>
        <vt:lpstr>טווחים בעלי שם</vt:lpstr>
      </vt:variant>
      <vt:variant>
        <vt:i4>2</vt:i4>
      </vt:variant>
    </vt:vector>
  </HeadingPairs>
  <TitlesOfParts>
    <vt:vector size="35" baseType="lpstr">
      <vt:lpstr>נתונים ד'-1</vt:lpstr>
      <vt:lpstr>איור ד'-1</vt:lpstr>
      <vt:lpstr>נתונים ד'-2</vt:lpstr>
      <vt:lpstr>איור ד'-2</vt:lpstr>
      <vt:lpstr>נתונים ד'-3</vt:lpstr>
      <vt:lpstr>איור ד'-3</vt:lpstr>
      <vt:lpstr>נתונים ד'-4</vt:lpstr>
      <vt:lpstr>איור ד'-4</vt:lpstr>
      <vt:lpstr>נתונים ד-5</vt:lpstr>
      <vt:lpstr>איור ד'-5</vt:lpstr>
      <vt:lpstr>נתונים ד'-6</vt:lpstr>
      <vt:lpstr>איור ד'-6</vt:lpstr>
      <vt:lpstr>נתונים ד'-7 (א)</vt:lpstr>
      <vt:lpstr>איור ד'-7 (א)</vt:lpstr>
      <vt:lpstr>נתונים ד'-7 (ב)</vt:lpstr>
      <vt:lpstr>איור ד'-7 (ב)</vt:lpstr>
      <vt:lpstr>נתונים ד'-8</vt:lpstr>
      <vt:lpstr>איור ד'-8</vt:lpstr>
      <vt:lpstr>נתונים ד'-9</vt:lpstr>
      <vt:lpstr>איור ד'-9</vt:lpstr>
      <vt:lpstr>נתונים ד'-10</vt:lpstr>
      <vt:lpstr>איור ד'-10</vt:lpstr>
      <vt:lpstr>נתונים ד'-11</vt:lpstr>
      <vt:lpstr>איור ד'-11</vt:lpstr>
      <vt:lpstr>נתונים ד'-12</vt:lpstr>
      <vt:lpstr>איור ד'-12</vt:lpstr>
      <vt:lpstr>נתונים ד'-13(א)</vt:lpstr>
      <vt:lpstr>איור ד'-13(א)</vt:lpstr>
      <vt:lpstr>נתונים ד'-13(ב)</vt:lpstr>
      <vt:lpstr>איור ד'-13(ב)</vt:lpstr>
      <vt:lpstr>נתונים ד-14</vt:lpstr>
      <vt:lpstr>איור ד 14</vt:lpstr>
      <vt:lpstr>לוח אינדיקטורים</vt:lpstr>
      <vt:lpstr>'לוח אינדיקטורים'!_ftnref1</vt:lpstr>
      <vt:lpstr>'לוח אינדיקטורים'!_ftnref2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u022</dc:creator>
  <cp:lastModifiedBy>הדר גוטסמן</cp:lastModifiedBy>
  <cp:lastPrinted>2019-03-10T06:36:46Z</cp:lastPrinted>
  <dcterms:created xsi:type="dcterms:W3CDTF">2016-01-14T07:22:04Z</dcterms:created>
  <dcterms:modified xsi:type="dcterms:W3CDTF">2025-03-19T14:37:14Z</dcterms:modified>
</cp:coreProperties>
</file>