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tables/table6.xml" ContentType="application/vnd.openxmlformats-officedocument.spreadsheetml.tab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tables/table7.xml" ContentType="application/vnd.openxmlformats-officedocument.spreadsheetml.tab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ml.chartshapes+xml"/>
  <Override PartName="/xl/tables/table8.xml" ContentType="application/vnd.openxmlformats-officedocument.spreadsheetml.tab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tables/table9.xml" ContentType="application/vnd.openxmlformats-officedocument.spreadsheetml.table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tables/table10.xml" ContentType="application/vnd.openxmlformats-officedocument.spreadsheetml.table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tables/table11.xml" ContentType="application/vnd.openxmlformats-officedocument.spreadsheetml.table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ml.chartshapes+xml"/>
  <Override PartName="/xl/tables/table12.xml" ContentType="application/vnd.openxmlformats-officedocument.spreadsheetml.table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tables/table13.xml" ContentType="application/vnd.openxmlformats-officedocument.spreadsheetml.table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tables/table14.xml" ContentType="application/vnd.openxmlformats-officedocument.spreadsheetml.table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tables/table15.xml" ContentType="application/vnd.openxmlformats-officedocument.spreadsheetml.tab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tables/table16.xml" ContentType="application/vnd.openxmlformats-officedocument.spreadsheetml.table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ables/table17.xml" ContentType="application/vnd.openxmlformats-officedocument.spreadsheetml.table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tables/table18.xml" ContentType="application/vnd.openxmlformats-officedocument.spreadsheetml.table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tables/table19.xml" ContentType="application/vnd.openxmlformats-officedocument.spreadsheetml.table+xml"/>
  <Override PartName="/xl/drawings/drawing32.xml" ContentType="application/vnd.openxmlformats-officedocument.drawing+xml"/>
  <Override PartName="/xl/charts/chart20.xml" ContentType="application/vnd.openxmlformats-officedocument.drawingml.chart+xml"/>
  <Override PartName="/xl/tables/table20.xml" ContentType="application/vnd.openxmlformats-officedocument.spreadsheetml.table+xml"/>
  <Override PartName="/xl/drawings/drawing33.xml" ContentType="application/vnd.openxmlformats-officedocument.drawing+xml"/>
  <Override PartName="/xl/tables/table21.xml" ContentType="application/vnd.openxmlformats-officedocument.spreadsheetml.table+xml"/>
  <Override PartName="/xl/drawings/drawing34.xml" ContentType="application/vnd.openxmlformats-officedocument.drawing+xml"/>
  <Override PartName="/xl/charts/chart2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2.xml" ContentType="application/vnd.openxmlformats-officedocument.drawingml.chart+xml"/>
  <Override PartName="/xl/tables/table22.xml" ContentType="application/vnd.openxmlformats-officedocument.spreadsheetml.table+xml"/>
  <Override PartName="/xl/drawings/drawing35.xml" ContentType="application/vnd.openxmlformats-officedocument.drawing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חוברת_עבודה_זו" hidePivotFieldList="1"/>
  <mc:AlternateContent xmlns:mc="http://schemas.openxmlformats.org/markup-compatibility/2006">
    <mc:Choice Requires="x15">
      <x15ac:absPath xmlns:x15ac="http://schemas.microsoft.com/office/spreadsheetml/2010/11/ac" url="\\mvsrvmmh\vmmh\ISD\6 - שיתופי פעולה\שיתופי פעולה - פנים מוס\יחידת שוק מטח - יחידת שוק ההון\מבט סטטיסטי\2023\"/>
    </mc:Choice>
  </mc:AlternateContent>
  <bookViews>
    <workbookView xWindow="0" yWindow="0" windowWidth="28800" windowHeight="12000" tabRatio="950" activeTab="1"/>
  </bookViews>
  <sheets>
    <sheet name="נתונים ד'-1" sheetId="291" r:id="rId1"/>
    <sheet name="איור ד'-1" sheetId="292" r:id="rId2"/>
    <sheet name="נתונים ד'-2" sheetId="112" r:id="rId3"/>
    <sheet name="איור ד'-2" sheetId="110" r:id="rId4"/>
    <sheet name="נתונים ד'-3" sheetId="131" r:id="rId5"/>
    <sheet name="איור ד'-3" sheetId="127" r:id="rId6"/>
    <sheet name="נתונים ד'-4" sheetId="271" r:id="rId7"/>
    <sheet name="איור ד'-4" sheetId="272" r:id="rId8"/>
    <sheet name="נתונים ד-5" sheetId="36" r:id="rId9"/>
    <sheet name="איור ד'-5" sheetId="31" r:id="rId10"/>
    <sheet name="נתונים ד'-6" sheetId="260" r:id="rId11"/>
    <sheet name="איור ד'-6" sheetId="273" r:id="rId12"/>
    <sheet name="נתונים ד'-7 (א)" sheetId="285" r:id="rId13"/>
    <sheet name="איור ד'-7 (א)" sheetId="286" r:id="rId14"/>
    <sheet name="נתונים ד'-7 (ב)" sheetId="259" r:id="rId15"/>
    <sheet name="איור ד'-7 (ב)" sheetId="281" r:id="rId16"/>
    <sheet name="נתונים ד'-8" sheetId="245" r:id="rId17"/>
    <sheet name="איור ד'-8" sheetId="244" r:id="rId18"/>
    <sheet name="נתונים ד'-9" sheetId="275" r:id="rId19"/>
    <sheet name="איור ד'-9" sheetId="276" r:id="rId20"/>
    <sheet name="נתונים ד'-10" sheetId="306" r:id="rId21"/>
    <sheet name="איור ד'-10" sheetId="305" r:id="rId22"/>
    <sheet name="נתונים ד'-11" sheetId="247" r:id="rId23"/>
    <sheet name="איור ד'-11" sheetId="246" r:id="rId24"/>
    <sheet name="נתונים ד'-12" sheetId="293" r:id="rId25"/>
    <sheet name="איור ד'-12" sheetId="294" r:id="rId26"/>
    <sheet name="נתונים ד'-13" sheetId="289" r:id="rId27"/>
    <sheet name="איור ד'-13" sheetId="290" r:id="rId28"/>
    <sheet name="נתונים ד'-14" sheetId="20" r:id="rId29"/>
    <sheet name="איור ד'-14" sheetId="63" r:id="rId30"/>
    <sheet name="נתונים ד'-15(א)" sheetId="60" r:id="rId31"/>
    <sheet name="איור ד'-15(א)" sheetId="59" r:id="rId32"/>
    <sheet name="נתונים ד'-15(ב)" sheetId="307" r:id="rId33"/>
    <sheet name="איור ד'-15(ב)" sheetId="308" r:id="rId34"/>
    <sheet name="נתונים ד'-16" sheetId="319" r:id="rId35"/>
    <sheet name="איור ד'-16" sheetId="320" r:id="rId36"/>
    <sheet name="נתונים ד'-17" sheetId="274" r:id="rId37"/>
    <sheet name="איור ד'-17" sheetId="263" r:id="rId38"/>
    <sheet name="נתונים ד'-18" sheetId="312" r:id="rId39"/>
    <sheet name="איור ד'-18" sheetId="313" r:id="rId40"/>
    <sheet name="נתונים ד'-19" sheetId="314" r:id="rId41"/>
    <sheet name="איור ד'-19" sheetId="315" r:id="rId42"/>
    <sheet name="לוח אינדיקטורים" sheetId="268" r:id="rId43"/>
  </sheets>
  <externalReferences>
    <externalReference r:id="rId44"/>
  </externalReferences>
  <definedNames>
    <definedName name="___xlc_DefaultDisplayOption___" hidden="1">"caption"</definedName>
    <definedName name="___xlc_DisplayNullValues___" hidden="1">TRUE</definedName>
    <definedName name="___xlc_DisplayNullValuesAs___" hidden="1">"..."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xlnm._FilterDatabase" localSheetId="25" hidden="1">'איור ד''-12'!#REF!</definedName>
    <definedName name="_xlnm._FilterDatabase" localSheetId="39" hidden="1">'איור ד''-18'!#REF!</definedName>
    <definedName name="_xlnm._FilterDatabase" localSheetId="41" hidden="1">'איור ד''-19'!#REF!</definedName>
    <definedName name="_xlnm._FilterDatabase" localSheetId="7" hidden="1">'איור ד''-4'!#REF!</definedName>
    <definedName name="_xlnm._FilterDatabase" localSheetId="0" hidden="1">'נתונים ד''-1'!#REF!</definedName>
    <definedName name="_xlnm._FilterDatabase" localSheetId="24" hidden="1">'נתונים ד''-12'!#REF!</definedName>
    <definedName name="_xlnm._FilterDatabase" localSheetId="38" hidden="1">'נתונים ד''-18'!#REF!</definedName>
    <definedName name="_xlnm._FilterDatabase" localSheetId="40" hidden="1">'נתונים ד''-19'!#REF!</definedName>
    <definedName name="_xlnm._FilterDatabase" localSheetId="4" hidden="1">'נתונים ד''-3'!$A$2:$A$2</definedName>
    <definedName name="_xlnm._FilterDatabase" localSheetId="6" hidden="1">'נתונים ד''-4'!#REF!</definedName>
    <definedName name="_xlnm._FilterDatabase" localSheetId="10" hidden="1">'נתונים ד''-6'!#REF!</definedName>
    <definedName name="_xlnm._FilterDatabase" localSheetId="12" hidden="1">'נתונים ד''-7 (א)'!#REF!</definedName>
    <definedName name="_ftn1" localSheetId="42">'לוח אינדיקטורים'!#REF!</definedName>
    <definedName name="_ftn2" localSheetId="42">'לוח אינדיקטורים'!#REF!</definedName>
    <definedName name="_ftnref1" localSheetId="42">'לוח אינדיקטורים'!$A$10</definedName>
    <definedName name="_ftnref2" localSheetId="42">'לוח אינדיקטורים'!$A$17</definedName>
    <definedName name="anscount" hidden="1">1</definedName>
    <definedName name="limcount" hidden="1">1</definedName>
    <definedName name="sencount" hidden="1">1</definedName>
  </definedNames>
  <calcPr calcId="162913"/>
</workbook>
</file>

<file path=xl/calcChain.xml><?xml version="1.0" encoding="utf-8"?>
<calcChain xmlns="http://schemas.openxmlformats.org/spreadsheetml/2006/main">
  <c r="F109" i="307" l="1"/>
  <c r="F110" i="307"/>
  <c r="F108" i="307" l="1"/>
  <c r="D25" i="306" l="1"/>
  <c r="D24" i="306"/>
  <c r="D23" i="306"/>
  <c r="F25" i="306"/>
  <c r="F24" i="306"/>
  <c r="F23" i="306"/>
  <c r="B3" i="20" l="1"/>
  <c r="B4" i="20"/>
  <c r="B5" i="20"/>
  <c r="B6" i="20"/>
  <c r="B7" i="20"/>
  <c r="B2" i="20"/>
  <c r="E182" i="260" l="1"/>
  <c r="E183" i="260"/>
  <c r="E184" i="260"/>
  <c r="E185" i="260"/>
  <c r="E186" i="260"/>
  <c r="E187" i="260"/>
  <c r="E188" i="260"/>
  <c r="E189" i="260"/>
  <c r="E190" i="260"/>
  <c r="E191" i="260"/>
  <c r="E192" i="260"/>
  <c r="E193" i="260"/>
  <c r="D170" i="260"/>
  <c r="D171" i="260"/>
  <c r="D172" i="260"/>
  <c r="D173" i="260"/>
  <c r="D174" i="260"/>
  <c r="D175" i="260"/>
  <c r="D176" i="260"/>
  <c r="D177" i="260"/>
  <c r="D178" i="260"/>
  <c r="D179" i="260"/>
  <c r="D180" i="260"/>
  <c r="D181" i="260"/>
  <c r="C75" i="36" l="1"/>
  <c r="H2" i="271"/>
  <c r="E75" i="36" l="1"/>
  <c r="D75" i="36"/>
  <c r="F2" i="307" l="1"/>
  <c r="F3" i="307"/>
  <c r="F4" i="307"/>
  <c r="F5" i="307"/>
  <c r="F6" i="307"/>
  <c r="F7" i="307"/>
  <c r="F8" i="307"/>
  <c r="F9" i="307"/>
  <c r="F10" i="307"/>
  <c r="F11" i="307"/>
  <c r="F12" i="307"/>
  <c r="F13" i="307"/>
  <c r="F14" i="307"/>
  <c r="F15" i="307"/>
  <c r="F16" i="307"/>
  <c r="F17" i="307"/>
  <c r="F18" i="307"/>
  <c r="F19" i="307"/>
  <c r="F20" i="307"/>
  <c r="F21" i="307"/>
  <c r="F22" i="307"/>
  <c r="F23" i="307"/>
  <c r="F24" i="307"/>
  <c r="F25" i="307"/>
  <c r="F26" i="307"/>
  <c r="F27" i="307"/>
  <c r="F28" i="307"/>
  <c r="F29" i="307"/>
  <c r="F30" i="307"/>
  <c r="F31" i="307"/>
  <c r="F32" i="307"/>
  <c r="F33" i="307"/>
  <c r="F34" i="307"/>
  <c r="F35" i="307"/>
  <c r="F36" i="307"/>
  <c r="F37" i="307"/>
  <c r="F38" i="307"/>
  <c r="F39" i="307"/>
  <c r="F40" i="307"/>
  <c r="F41" i="307"/>
  <c r="F42" i="307"/>
  <c r="F43" i="307"/>
  <c r="F44" i="307"/>
  <c r="F45" i="307"/>
  <c r="F46" i="307"/>
  <c r="F47" i="307"/>
  <c r="F48" i="307"/>
  <c r="F49" i="307"/>
  <c r="F50" i="307"/>
  <c r="F51" i="307"/>
  <c r="F52" i="307"/>
  <c r="F53" i="307"/>
  <c r="F54" i="307"/>
  <c r="F55" i="307"/>
  <c r="F56" i="307"/>
  <c r="F57" i="307"/>
  <c r="F58" i="307"/>
  <c r="F59" i="307"/>
  <c r="F60" i="307"/>
  <c r="F61" i="307"/>
  <c r="F62" i="307"/>
  <c r="F63" i="307"/>
  <c r="F64" i="307"/>
  <c r="F65" i="307"/>
  <c r="F66" i="307"/>
  <c r="F67" i="307"/>
  <c r="F68" i="307"/>
  <c r="F69" i="307"/>
  <c r="F70" i="307"/>
  <c r="F71" i="307"/>
  <c r="F72" i="307"/>
  <c r="F73" i="307"/>
  <c r="F74" i="307"/>
  <c r="F75" i="307"/>
  <c r="F76" i="307"/>
  <c r="F77" i="307"/>
  <c r="F78" i="307"/>
  <c r="F79" i="307"/>
  <c r="F80" i="307"/>
  <c r="F81" i="307"/>
  <c r="F82" i="307"/>
  <c r="F83" i="307"/>
  <c r="F84" i="307"/>
  <c r="F85" i="307"/>
  <c r="F86" i="307"/>
  <c r="F87" i="307"/>
  <c r="F88" i="307"/>
  <c r="F89" i="307"/>
  <c r="F90" i="307"/>
  <c r="F91" i="307"/>
  <c r="F92" i="307"/>
  <c r="F93" i="307"/>
  <c r="F94" i="307"/>
  <c r="F95" i="307"/>
  <c r="F96" i="307"/>
  <c r="F97" i="307"/>
  <c r="F98" i="307"/>
  <c r="F99" i="307"/>
  <c r="F100" i="307"/>
  <c r="F101" i="307"/>
  <c r="F102" i="307"/>
  <c r="F103" i="307"/>
  <c r="F104" i="307"/>
  <c r="F105" i="307"/>
  <c r="F106" i="307"/>
  <c r="F107" i="307"/>
  <c r="F40" i="293" l="1"/>
  <c r="F41" i="293"/>
  <c r="F42" i="293"/>
  <c r="F43" i="293"/>
  <c r="F44" i="293"/>
  <c r="F45" i="293"/>
  <c r="F46" i="293"/>
  <c r="F47" i="293"/>
  <c r="F48" i="293"/>
  <c r="F49" i="293"/>
  <c r="F39" i="293"/>
  <c r="E13" i="289"/>
  <c r="F38" i="293" l="1"/>
  <c r="F37" i="293"/>
  <c r="F36" i="293"/>
  <c r="F35" i="293"/>
  <c r="F34" i="293"/>
  <c r="F33" i="293"/>
  <c r="F32" i="293"/>
  <c r="F31" i="293"/>
  <c r="F30" i="293"/>
  <c r="F29" i="293"/>
  <c r="F28" i="293"/>
  <c r="F27" i="293"/>
  <c r="F26" i="293"/>
  <c r="F25" i="293"/>
  <c r="F24" i="293"/>
  <c r="F23" i="293"/>
  <c r="F22" i="293"/>
  <c r="F21" i="293"/>
  <c r="F20" i="293"/>
  <c r="F19" i="293"/>
  <c r="F18" i="293"/>
  <c r="F17" i="293"/>
  <c r="F16" i="293"/>
  <c r="F15" i="293"/>
  <c r="F14" i="293"/>
  <c r="F13" i="293"/>
  <c r="F12" i="293"/>
  <c r="F11" i="293"/>
  <c r="F10" i="293"/>
  <c r="F9" i="293"/>
  <c r="F8" i="293"/>
  <c r="F7" i="293"/>
  <c r="F6" i="293"/>
  <c r="F5" i="293"/>
  <c r="F4" i="293"/>
  <c r="F3" i="293"/>
  <c r="F2" i="293"/>
  <c r="I4724" i="291"/>
  <c r="I4715" i="291"/>
  <c r="H4715" i="291"/>
  <c r="D12" i="275" l="1"/>
  <c r="D15" i="275"/>
  <c r="D26" i="275"/>
  <c r="D19" i="275"/>
  <c r="D14" i="275"/>
  <c r="D13" i="275"/>
  <c r="D22" i="275"/>
  <c r="D21" i="275"/>
  <c r="D24" i="275"/>
  <c r="D18" i="275"/>
  <c r="D16" i="275"/>
  <c r="D23" i="275"/>
  <c r="D25" i="275"/>
  <c r="D20" i="275"/>
  <c r="D17" i="275"/>
</calcChain>
</file>

<file path=xl/sharedStrings.xml><?xml version="1.0" encoding="utf-8"?>
<sst xmlns="http://schemas.openxmlformats.org/spreadsheetml/2006/main" count="282" uniqueCount="206">
  <si>
    <t>שקל/דולר</t>
  </si>
  <si>
    <t>תושבי חוץ</t>
  </si>
  <si>
    <t>מערכת הבנקאות</t>
  </si>
  <si>
    <t>יפן</t>
  </si>
  <si>
    <t>מדינה</t>
  </si>
  <si>
    <t>שבדיה</t>
  </si>
  <si>
    <t>קנדה</t>
  </si>
  <si>
    <t>ישראל</t>
  </si>
  <si>
    <t>בנק ישראל</t>
  </si>
  <si>
    <t>שער החליפין היציג שקל/דולר</t>
  </si>
  <si>
    <t>שער החליפין דולר/אירו</t>
  </si>
  <si>
    <t>ממוצע השווקים המפותחים</t>
  </si>
  <si>
    <t>ממוצע השווקים המתעוררים</t>
  </si>
  <si>
    <t>סטיית התקן הגלומה בישראל</t>
  </si>
  <si>
    <t>השינוי</t>
  </si>
  <si>
    <t>ברזיל</t>
  </si>
  <si>
    <t>סין</t>
  </si>
  <si>
    <t>שער החליפין יין/דולר</t>
  </si>
  <si>
    <t>תאריך</t>
  </si>
  <si>
    <t>חודש</t>
  </si>
  <si>
    <t>שנה</t>
  </si>
  <si>
    <t>גופים מוסדיים</t>
  </si>
  <si>
    <t>המגזר העסקי</t>
  </si>
  <si>
    <t>גוש האירו</t>
  </si>
  <si>
    <t>טורקיה</t>
  </si>
  <si>
    <t>2018</t>
  </si>
  <si>
    <t>קופות הגמל וקרנות ההשתלמות</t>
  </si>
  <si>
    <t>קרנות הפנסיה הוותיקות</t>
  </si>
  <si>
    <t>קרנות הפנסיה החדשות</t>
  </si>
  <si>
    <t>חברות הביטוח המשתתפות ברווחים</t>
  </si>
  <si>
    <t>סך החשיפה למטבע חוץ</t>
  </si>
  <si>
    <t>בריטניה</t>
  </si>
  <si>
    <t>שוויץ</t>
  </si>
  <si>
    <t>מוסדיים</t>
  </si>
  <si>
    <t>שאר המטבעות</t>
  </si>
  <si>
    <t>2015</t>
  </si>
  <si>
    <t>2016</t>
  </si>
  <si>
    <t>2017</t>
  </si>
  <si>
    <t>2019</t>
  </si>
  <si>
    <t xml:space="preserve">סך הגופים </t>
  </si>
  <si>
    <t xml:space="preserve">מכשירי הון ומכשירי חוב </t>
  </si>
  <si>
    <t>מכשירים נגזרים</t>
  </si>
  <si>
    <t>(RUB) רוסיה</t>
  </si>
  <si>
    <t>(CHF) שווייץ</t>
  </si>
  <si>
    <t>(JPY) יפן</t>
  </si>
  <si>
    <t>(GBP) אנגליה</t>
  </si>
  <si>
    <t>(TRY) טורקיה</t>
  </si>
  <si>
    <t>(CNY) סין</t>
  </si>
  <si>
    <t>(USD) ארצות הברית</t>
  </si>
  <si>
    <t>(EUR) גוש האירו</t>
  </si>
  <si>
    <t>מדינה (מטבע)</t>
  </si>
  <si>
    <t>שינוי 2</t>
  </si>
  <si>
    <t>שינוי 1</t>
  </si>
  <si>
    <t>שער חליפין נומינלי אפקטיבי</t>
  </si>
  <si>
    <t>סטיית התקן הגלומה באופציות OTC שקל/מט״ח (אחוזים)</t>
  </si>
  <si>
    <t>משקל תושבי חוץ בנפח המסחר הכולל (אחוזים)</t>
  </si>
  <si>
    <t>2020</t>
  </si>
  <si>
    <t>הגופים המוסדיים</t>
  </si>
  <si>
    <t>מכשירי חוב</t>
  </si>
  <si>
    <t>תנועות נטו במכשירי חוב</t>
  </si>
  <si>
    <t>תנועות נטו במכשירי הון</t>
  </si>
  <si>
    <t>הרמה</t>
  </si>
  <si>
    <t>גלובלי</t>
  </si>
  <si>
    <t>מקומי</t>
  </si>
  <si>
    <t>סת"ב</t>
  </si>
  <si>
    <t>אינדיקטורים מרכזיים</t>
  </si>
  <si>
    <t>חברות ייבוא עיקריות</t>
  </si>
  <si>
    <t>חברות ייצוא עיקריות</t>
  </si>
  <si>
    <t>דולר\שקל</t>
  </si>
  <si>
    <t>עמודה1</t>
  </si>
  <si>
    <t>המקור: נתונים ועיבודים של בנק ישראל</t>
  </si>
  <si>
    <t>אחוזים</t>
  </si>
  <si>
    <t>המקור:  נתונים ועיבודים של בנק ישראל</t>
  </si>
  <si>
    <t xml:space="preserve">איור ד'-3: שיעור השינוי של הדולר כנגד המטבעות העיקריים* </t>
  </si>
  <si>
    <t>המקור:  נתוני Bloomberg ועיבודי בנק ישראל</t>
  </si>
  <si>
    <t>איור ד'-4: השינוי בשער החליפין שקל/דולר לפי השפעה מקומית וגלובלית</t>
  </si>
  <si>
    <t>המקור: דיווחים לבנק ישראל מהמוסדות הפיננסיים ומחברות עסקיות, ועיבודי בנק ישראל</t>
  </si>
  <si>
    <t>עמודה2</t>
  </si>
  <si>
    <t>עמודה3</t>
  </si>
  <si>
    <t>עמודה4</t>
  </si>
  <si>
    <t>עמודה5</t>
  </si>
  <si>
    <t>השוואה בין-לאומית, אחוזים</t>
  </si>
  <si>
    <t>המקור: דיווחים לבנק ישראל מהמוסדות הפיננסיים ומחברות עסקיות, ועיבודי בנק ישראל.</t>
  </si>
  <si>
    <t>המקור: דיווחים לבנק ישראל ממערכת הבנקאות ועיבודי בנק ישראל</t>
  </si>
  <si>
    <t>עזר2</t>
  </si>
  <si>
    <t>עזר3</t>
  </si>
  <si>
    <t xml:space="preserve">עזר </t>
  </si>
  <si>
    <t>מגזר</t>
  </si>
  <si>
    <r>
      <t>המקור:</t>
    </r>
    <r>
      <rPr>
        <sz val="10.5"/>
        <color rgb="FF000000"/>
        <rFont val="Assistant"/>
      </rPr>
      <t xml:space="preserve"> נתונים ועיבודים של בנק ישראל. </t>
    </r>
  </si>
  <si>
    <t>עזר5</t>
  </si>
  <si>
    <t>עזר6</t>
  </si>
  <si>
    <t>מגזר עסקי</t>
  </si>
  <si>
    <t>אירו/שקל</t>
  </si>
  <si>
    <t>2021</t>
  </si>
  <si>
    <t>דולר/שקל</t>
  </si>
  <si>
    <t xml:space="preserve">איור ד'-1: מדדי דולר/שקל, אירו/שקל ושער החליפין הנומינלי האפקטיבי </t>
  </si>
  <si>
    <t>סך הכל תנועה בנכסים שקליים</t>
  </si>
  <si>
    <t>שינוי מחיר</t>
  </si>
  <si>
    <t>תנועה נטו</t>
  </si>
  <si>
    <t>פער יתרות</t>
  </si>
  <si>
    <t>יתרת מניות</t>
  </si>
  <si>
    <t>עמודה8</t>
  </si>
  <si>
    <t>(BRL) ברזיל</t>
  </si>
  <si>
    <t>(PLN) פולין</t>
  </si>
  <si>
    <t>התרומה מחושבת באמצעות השינוי בשער החליפין של כל מטבע מול השקל ומוכפל במשקלו במדד הנומינלי האפקטיבי</t>
  </si>
  <si>
    <t>* הנתונים מחושבים לפי נתוני סוף יום, שינוי בשער השקל דולר מחושב לפי שער יציג</t>
  </si>
  <si>
    <t>גלובלי 2</t>
  </si>
  <si>
    <t>מקומי 2</t>
  </si>
  <si>
    <t>מקסיקו</t>
  </si>
  <si>
    <t>(MXN) מכסיקו</t>
  </si>
  <si>
    <t>2022</t>
  </si>
  <si>
    <t>נורבגיה</t>
  </si>
  <si>
    <t>חשיפה למט"ח בנכסים מאזניים</t>
  </si>
  <si>
    <t>חשיפה למט"ח במכשירים נגזרים</t>
  </si>
  <si>
    <t>סך החשיפה למט"ח - ציר ימין</t>
  </si>
  <si>
    <t>שיעור החשיפה למט"ח מסך הנכסים (ציר ימין)</t>
  </si>
  <si>
    <t>תושבי ישראל אחרים</t>
  </si>
  <si>
    <t>תנועה נטו בחשיפה לשקלים באמצעות מכשירים נגזרים</t>
  </si>
  <si>
    <t>מכשירי הון</t>
  </si>
  <si>
    <t>התנועה נטו במכשירים נגזרים שקל/מט"ח</t>
  </si>
  <si>
    <t>חשיפה בשקלים</t>
  </si>
  <si>
    <t xml:space="preserve">איור ד'-15(ב): יתרת המכשירים הנגזרים של מערכת הבנקאות במטבע חוץ מול מגזרים נגדיים </t>
  </si>
  <si>
    <t>מיליארדי דולר</t>
  </si>
  <si>
    <t>איור ד'-7(ב): אומדן רכישות מטבע החוץ (+) המצטברות נטו של המגזרים העיקריים</t>
  </si>
  <si>
    <t>איור ד'-7 (א): אומדן רכישות מטבע החוץ (+) המצטברות נטו של המגזרים העיקריים</t>
  </si>
  <si>
    <t xml:space="preserve">איור ד'-11: שיעור החשיפה של הגופים המוסדיים למטבע חוץ </t>
  </si>
  <si>
    <t>איור ד'-14: רכישות מט"ח מצטברות נטו של חברות הייבוא והייצוא העיקריות</t>
  </si>
  <si>
    <t xml:space="preserve"> מיליארדי דולר</t>
  </si>
  <si>
    <t>איור ד'- 15(א): יתרת הנכסים נטו של מערכת הבנקאות במטבע חוץ וסך החשיפה למטבע חוץ</t>
  </si>
  <si>
    <t xml:space="preserve">איור ד'- 9: יתרת המניות בחו"ל של הגופים המוסדיים – פירוק לתנועות ולמחירים
</t>
  </si>
  <si>
    <t>2023</t>
  </si>
  <si>
    <t>איור ד'-10: יתרת החשיפה לנכסים במט"ח של הגופים המוסדיים</t>
  </si>
  <si>
    <t>תרומה לפיחות</t>
  </si>
  <si>
    <t>(CAD) קנדה</t>
  </si>
  <si>
    <t>ינו</t>
  </si>
  <si>
    <t>פבר</t>
  </si>
  <si>
    <t>מרץ</t>
  </si>
  <si>
    <t>אפר</t>
  </si>
  <si>
    <t>מאי</t>
  </si>
  <si>
    <t>יונ</t>
  </si>
  <si>
    <t>יול</t>
  </si>
  <si>
    <t>אוג</t>
  </si>
  <si>
    <t>ספט</t>
  </si>
  <si>
    <t>אוק</t>
  </si>
  <si>
    <t>נוב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</si>
  <si>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</si>
  <si>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</si>
  <si>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</si>
  <si>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</si>
  <si>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</si>
  <si>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</si>
  <si>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</si>
  <si>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</si>
  <si>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</si>
  <si>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</si>
  <si>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</si>
  <si>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 xml:space="preserve"> </t>
  </si>
  <si>
    <t>משקי בית</t>
  </si>
  <si>
    <t>12</t>
  </si>
  <si>
    <t>אחר</t>
  </si>
  <si>
    <t>.</t>
  </si>
  <si>
    <t>שנת 2023, אחוזים</t>
  </si>
  <si>
    <t>דצמ</t>
  </si>
  <si>
    <t>תושב חוץ פיננסי</t>
  </si>
  <si>
    <t xml:space="preserve">איור ד'-6: סטיית התקן של השינוי בשער חליפין </t>
  </si>
  <si>
    <t xml:space="preserve">איור ד'-5: סטיית התקן הגלומה באופציות על שערי החליפין מול הדולר </t>
  </si>
  <si>
    <t>תושב חוץ אחר</t>
  </si>
  <si>
    <t>S&amp;P500</t>
  </si>
  <si>
    <t>רכישות מצטברות נטו של הגופים המוסדיים (ציר ימין)</t>
  </si>
  <si>
    <t>דולר שקל (ציר ימין)</t>
  </si>
  <si>
    <t>סטיית התקן בפועל של שער החליפין שקל/דולר (על בסיס 20 יום, אחוזים)</t>
  </si>
  <si>
    <t>0.7-</t>
  </si>
  <si>
    <t>שער החליפין שקל אירו</t>
  </si>
  <si>
    <t>שער החליפין הנומינלי האפקטיבי (01/01/2015=100)</t>
  </si>
  <si>
    <t>נפח המסחר היומי הממוצע: המרה, החלף ואופציותOTC  (מיליוני דולר)[1]</t>
  </si>
  <si>
    <t>0.96%-</t>
  </si>
  <si>
    <t>יתרת עודף הנכסים בשקלים של תושבי חוץ (מיליארדי דולר)</t>
  </si>
  <si>
    <t>יתרת עודף הנכסים במט"ח של הגופים המוסדיים (מיליארדי דולר)</t>
  </si>
  <si>
    <t>יתרת עודף הנכסים במט"ח של מערכת הבנקאות (מיליארדי דולר)</t>
  </si>
  <si>
    <t>רכישות מט״ח נטו על ידי הגופים המוסדיים (מיליארדי דולר(</t>
  </si>
  <si>
    <t>42-</t>
  </si>
  <si>
    <r>
      <t>רכישות מט״ח נטו על ידי היבואנים העיקריים (מיליארדי דולר)</t>
    </r>
    <r>
      <rPr>
        <vertAlign val="superscript"/>
        <sz val="10.5"/>
        <color theme="1"/>
        <rFont val="Assistant"/>
      </rPr>
      <t>17</t>
    </r>
  </si>
  <si>
    <t>[1] נפח המסחר של התאגידים הבנקאים המקומיים, ללא סניפים מקומיים של הבנקים הזרים.</t>
  </si>
  <si>
    <r>
      <t>רכישות מט״ח נטו על ידי היצואנים העיקריים (מיליארדי דולר)</t>
    </r>
    <r>
      <rPr>
        <vertAlign val="superscript"/>
        <sz val="11"/>
        <color theme="1"/>
        <rFont val="Arial"/>
        <family val="2"/>
        <scheme val="minor"/>
      </rPr>
      <t>17</t>
    </r>
  </si>
  <si>
    <r>
      <rPr>
        <vertAlign val="superscript"/>
        <sz val="11"/>
        <color theme="1"/>
        <rFont val="Arial"/>
        <family val="2"/>
        <scheme val="minor"/>
      </rPr>
      <t>17</t>
    </r>
    <r>
      <rPr>
        <sz val="11"/>
        <color theme="1"/>
        <rFont val="Arial"/>
        <family val="2"/>
        <charset val="177"/>
        <scheme val="minor"/>
      </rPr>
      <t xml:space="preserve"> בוצע עדכון בדיעבד לקבוצת יבואנים/יצואנים לפי שיטות ML</t>
    </r>
  </si>
  <si>
    <t>שנת 2023</t>
  </si>
  <si>
    <t xml:space="preserve">איור ד'-16: רכישות מט"ח מצטברות נטו של הגופים המוסדיים ומדדS&amp;P500  </t>
  </si>
  <si>
    <t>איור ד'-17: המתאם בין רכישות המט"ח נטו של הגופים המוסדיים לבין מדדי מניות בחו"ל</t>
  </si>
  <si>
    <t>איור ד'-18: שער הדולר ומדד S&amp;P500</t>
  </si>
  <si>
    <t>עזר - שנה</t>
  </si>
  <si>
    <t>עזר - ממוצע 2022</t>
  </si>
  <si>
    <t>עזר - ממוצע 2023</t>
  </si>
  <si>
    <t>מדד</t>
  </si>
  <si>
    <t>2023 Q1-Q3</t>
  </si>
  <si>
    <t>2023 Q4</t>
  </si>
  <si>
    <t>NASDAQ Composite</t>
  </si>
  <si>
    <t>S&amp;P 500</t>
  </si>
  <si>
    <t>Dew Jons Industrial Average</t>
  </si>
  <si>
    <r>
      <t xml:space="preserve">איור ד'- 19: 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ssistant"/>
      </rPr>
      <t>המתאם בין שער החליפין דולר/שקל לבין מדדי מניות בחו"ל</t>
    </r>
  </si>
  <si>
    <t xml:space="preserve">איור ד'-2: תרומת השינוי במטבעות השונים לשינוי בשער החליפין הנומינלי האפקטיבי (1.5%) </t>
  </si>
  <si>
    <t>איור ד'-8: התנועות המצטברות נטו בחשיפה למט"ח של הגופים המוסדיים</t>
  </si>
  <si>
    <t xml:space="preserve">איור ד'-13: אומדן התנועות נטו בנכסים שקליים של תושבי חוץ </t>
  </si>
  <si>
    <t>איור ד'-12: יתרת החשיפה של תושבי חוץ לשקל במכשירי חוב, מכשירי הון ובמכשירים נגזרים</t>
  </si>
  <si>
    <t>סך התנועה  בחשיפה למט"ח (כולל נגזרים)</t>
  </si>
  <si>
    <t>תנועה נטו במכשירי הון וחוב כולל תשלומי בטחונות במט"ח*</t>
  </si>
  <si>
    <t>*התנועה נטו במכשירי הון וחוב כוללת נכסים שקליים צמודים למט"ח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</si>
</sst>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(* #,##0.00_);_(* \(#,##0.00\);_(* &quot;-&quot;??_);_(@_)"/>
    <numFmt numFmtId="166" formatCode="_-&quot;Sfr.&quot;* #,##0_-;\-&quot;Sfr.&quot;* #,##0_-;_-&quot;Sfr.&quot;* &quot;-&quot;_-;_-@_-"/>
    <numFmt numFmtId="167" formatCode="General_)"/>
    <numFmt numFmtId="168" formatCode="0.0%"/>
    <numFmt numFmtId="169" formatCode="0.0"/>
    <numFmt numFmtId="170" formatCode="#.00"/>
    <numFmt numFmtId="171" formatCode="#."/>
    <numFmt numFmtId="172" formatCode="_ * #,##0_ ;_ * \-#,##0_ ;_ * &quot;-&quot;??_ ;_ @_ "/>
    <numFmt numFmtId="173" formatCode="mm/yyyy"/>
    <numFmt numFmtId="174" formatCode="#,##0.0"/>
    <numFmt numFmtId="175" formatCode="_-&quot;₪&quot;* #,##0_-;\-&quot;₪&quot;* #,##0_-;_-&quot;₪&quot;* &quot;-&quot;_-;_-@_-"/>
    <numFmt numFmtId="176" formatCode="&quot;¤&quot;#,##0;\-&quot;¤&quot;#,##0"/>
    <numFmt numFmtId="177" formatCode="#,##0.00_ ;\-#,##0.00\ "/>
    <numFmt numFmtId="178" formatCode="mm/dd/yyyy\ hh:mm:ss"/>
    <numFmt numFmtId="179" formatCode="[$-1010000]d/m/yy;@"/>
    <numFmt numFmtId="180" formatCode="yyyy"/>
    <numFmt numFmtId="181" formatCode="0.0000"/>
  </numFmts>
  <fonts count="127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theme="1"/>
      <name val="Arial"/>
      <family val="2"/>
    </font>
    <font>
      <sz val="10"/>
      <name val="Arial"/>
      <family val="2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sz val="11"/>
      <color indexed="60"/>
      <name val="Arial"/>
      <family val="2"/>
      <charset val="177"/>
    </font>
    <font>
      <sz val="10"/>
      <name val="Arial (Hebrew)"/>
      <charset val="177"/>
    </font>
    <font>
      <sz val="9"/>
      <name val="Arial"/>
      <family val="2"/>
    </font>
    <font>
      <sz val="10"/>
      <name val="Arial"/>
      <family val="2"/>
      <charset val="177"/>
    </font>
    <font>
      <b/>
      <sz val="11"/>
      <color indexed="63"/>
      <name val="Arial"/>
      <family val="2"/>
      <charset val="177"/>
    </font>
    <font>
      <i/>
      <sz val="7"/>
      <name val="Arial (Hebrew)"/>
      <family val="2"/>
      <charset val="177"/>
    </font>
    <font>
      <sz val="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  <charset val="177"/>
    </font>
    <font>
      <b/>
      <sz val="1"/>
      <color indexed="8"/>
      <name val="Courier"/>
      <family val="3"/>
      <charset val="177"/>
    </font>
    <font>
      <sz val="10"/>
      <color indexed="8"/>
      <name val="Miriam"/>
      <family val="2"/>
      <charset val="177"/>
    </font>
    <font>
      <sz val="9"/>
      <name val="Arial"/>
      <family val="2"/>
      <charset val="177"/>
    </font>
    <font>
      <sz val="11"/>
      <color theme="1"/>
      <name val="Arial"/>
      <family val="2"/>
      <charset val="177"/>
    </font>
    <font>
      <sz val="10"/>
      <name val="David"/>
      <family val="2"/>
      <charset val="177"/>
    </font>
    <font>
      <sz val="11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10"/>
      <color theme="1"/>
      <name val="Tahoma"/>
      <family val="2"/>
    </font>
    <font>
      <sz val="12"/>
      <color theme="1"/>
      <name val="David"/>
      <family val="2"/>
      <charset val="177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7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b/>
      <sz val="11"/>
      <color indexed="9"/>
      <name val="Calibri"/>
      <family val="2"/>
    </font>
    <font>
      <sz val="11"/>
      <color theme="1"/>
      <name val="Assistant"/>
    </font>
    <font>
      <sz val="11"/>
      <name val="Assistant"/>
    </font>
    <font>
      <sz val="10"/>
      <name val="Tahoma"/>
      <family val="2"/>
      <charset val="177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8"/>
      <color indexed="56"/>
      <name val="Times New Roman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0"/>
      <color indexed="8"/>
      <name val="Arial"/>
      <family val="2"/>
      <charset val="177"/>
    </font>
    <font>
      <sz val="10"/>
      <color indexed="9"/>
      <name val="Arial"/>
      <family val="2"/>
      <charset val="177"/>
    </font>
    <font>
      <b/>
      <sz val="10"/>
      <color indexed="52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sz val="10"/>
      <color indexed="60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0"/>
      <color indexed="52"/>
      <name val="Arial"/>
      <family val="2"/>
      <charset val="177"/>
    </font>
    <font>
      <u/>
      <sz val="11"/>
      <color theme="10"/>
      <name val="Arial"/>
      <family val="2"/>
      <charset val="177"/>
      <scheme val="minor"/>
    </font>
    <font>
      <sz val="10"/>
      <name val="Arial"/>
      <family val="2"/>
    </font>
    <font>
      <b/>
      <sz val="11"/>
      <name val="Assistant"/>
    </font>
    <font>
      <sz val="9"/>
      <color theme="1"/>
      <name val="Assistant"/>
    </font>
    <font>
      <b/>
      <sz val="11"/>
      <color theme="1"/>
      <name val="Assistant"/>
    </font>
    <font>
      <sz val="9"/>
      <name val="Assistant"/>
    </font>
    <font>
      <sz val="11"/>
      <color rgb="FF000000"/>
      <name val="Assistant"/>
    </font>
    <font>
      <u/>
      <sz val="11"/>
      <color theme="10"/>
      <name val="Assistant"/>
    </font>
    <font>
      <b/>
      <sz val="11"/>
      <color rgb="FF000000"/>
      <name val="Assistant"/>
    </font>
    <font>
      <vertAlign val="superscript"/>
      <sz val="11"/>
      <color theme="1"/>
      <name val="Assistant"/>
    </font>
    <font>
      <b/>
      <sz val="10.5"/>
      <color rgb="FF000000"/>
      <name val="Assistant"/>
    </font>
    <font>
      <sz val="10.5"/>
      <color rgb="FF000000"/>
      <name val="Assistant"/>
    </font>
    <font>
      <sz val="8"/>
      <color theme="1"/>
      <name val="Assistant"/>
    </font>
    <font>
      <b/>
      <sz val="11"/>
      <color theme="0"/>
      <name val="Assistant"/>
    </font>
    <font>
      <sz val="10.5"/>
      <color theme="1"/>
      <name val="Assistant"/>
    </font>
    <font>
      <sz val="10"/>
      <color theme="1"/>
      <name val="Assistant"/>
    </font>
    <font>
      <vertAlign val="superscript"/>
      <sz val="10.5"/>
      <color theme="1"/>
      <name val="Assistant"/>
    </font>
    <font>
      <sz val="8"/>
      <color rgb="FF000000"/>
      <name val="Assistant"/>
    </font>
    <font>
      <vertAlign val="superscript"/>
      <sz val="11"/>
      <color theme="1"/>
      <name val="Arial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darkGray">
        <fgColor indexed="9"/>
        <bgColor indexed="11"/>
      </patternFill>
    </fill>
    <fill>
      <patternFill patternType="solid">
        <fgColor rgb="FFFFFFCC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AEDCE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D9D9D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rgb="FFD9D9D9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D9D9D9"/>
      </bottom>
      <diagonal/>
    </border>
    <border>
      <left style="medium">
        <color indexed="64"/>
      </left>
      <right style="medium">
        <color indexed="64"/>
      </right>
      <top/>
      <bottom style="medium">
        <color rgb="FFD9D9D9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93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2" applyNumberFormat="0" applyAlignment="0" applyProtection="0"/>
    <xf numFmtId="0" fontId="6" fillId="21" borderId="3" applyNumberFormat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1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8" fillId="23" borderId="8" applyNumberFormat="0" applyFont="0" applyAlignment="0" applyProtection="0"/>
    <xf numFmtId="0" fontId="20" fillId="20" borderId="9" applyNumberFormat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1" fillId="0" borderId="0" applyNumberFormat="0" applyBorder="0" applyAlignment="0">
      <alignment horizontal="right" readingOrder="2"/>
    </xf>
    <xf numFmtId="0" fontId="22" fillId="0" borderId="0" applyNumberFormat="0" applyBorder="0" applyAlignment="0">
      <alignment horizontal="left" readingOrder="1"/>
    </xf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8" fillId="24" borderId="0" applyNumberFormat="0" applyFont="0" applyBorder="0" applyAlignment="0" applyProtection="0"/>
    <xf numFmtId="0" fontId="8" fillId="25" borderId="0" applyNumberFormat="0" applyFont="0" applyBorder="0" applyAlignment="0" applyProtection="0"/>
    <xf numFmtId="0" fontId="8" fillId="26" borderId="0" applyNumberFormat="0" applyFont="0" applyBorder="0" applyAlignment="0" applyProtection="0"/>
    <xf numFmtId="0" fontId="8" fillId="27" borderId="0" applyNumberFormat="0" applyFont="0" applyBorder="0" applyAlignment="0" applyProtection="0"/>
    <xf numFmtId="0" fontId="8" fillId="28" borderId="0" applyNumberFormat="0" applyFont="0" applyBorder="0" applyAlignment="0" applyProtection="0"/>
    <xf numFmtId="0" fontId="26" fillId="0" borderId="0"/>
    <xf numFmtId="9" fontId="1" fillId="0" borderId="0" applyFont="0" applyFill="0" applyBorder="0" applyAlignment="0" applyProtection="0"/>
    <xf numFmtId="0" fontId="28" fillId="0" borderId="0"/>
    <xf numFmtId="1" fontId="29" fillId="0" borderId="0">
      <protection locked="0"/>
    </xf>
    <xf numFmtId="170" fontId="29" fillId="0" borderId="0">
      <protection locked="0"/>
    </xf>
    <xf numFmtId="171" fontId="30" fillId="0" borderId="0">
      <protection locked="0"/>
    </xf>
    <xf numFmtId="171" fontId="30" fillId="0" borderId="0">
      <protection locked="0"/>
    </xf>
    <xf numFmtId="0" fontId="31" fillId="29" borderId="0" applyNumberFormat="0">
      <alignment horizontal="left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20" borderId="0" applyNumberFormat="0" applyBorder="0" applyAlignment="0" applyProtection="0"/>
    <xf numFmtId="164" fontId="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4" fillId="20" borderId="2" applyNumberFormat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32" fillId="0" borderId="0"/>
    <xf numFmtId="0" fontId="19" fillId="23" borderId="8" applyNumberFormat="0" applyFont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24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6" borderId="0" applyNumberFormat="0" applyFont="0" applyBorder="0" applyAlignment="0" applyProtection="0"/>
    <xf numFmtId="0" fontId="19" fillId="27" borderId="0" applyNumberFormat="0" applyFont="0" applyBorder="0" applyAlignment="0" applyProtection="0"/>
    <xf numFmtId="0" fontId="19" fillId="28" borderId="0" applyNumberFormat="0" applyFont="0" applyBorder="0" applyAlignment="0" applyProtection="0"/>
    <xf numFmtId="43" fontId="8" fillId="0" borderId="0" applyFont="0" applyFill="0" applyBorder="0" applyAlignment="0" applyProtection="0"/>
    <xf numFmtId="0" fontId="27" fillId="0" borderId="0"/>
    <xf numFmtId="0" fontId="8" fillId="0" borderId="0"/>
    <xf numFmtId="0" fontId="3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1" fillId="0" borderId="0" applyFont="0" applyFill="0" applyBorder="0" applyAlignment="0" applyProtection="0"/>
    <xf numFmtId="0" fontId="1" fillId="30" borderId="11" applyNumberFormat="0" applyFon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8" fillId="0" borderId="0"/>
    <xf numFmtId="0" fontId="8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39" borderId="0" applyNumberFormat="0" applyBorder="0" applyAlignment="0" applyProtection="0"/>
    <xf numFmtId="0" fontId="42" fillId="45" borderId="0" applyNumberFormat="0" applyBorder="0" applyAlignment="0" applyProtection="0"/>
    <xf numFmtId="0" fontId="42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41" borderId="0" applyNumberFormat="0" applyBorder="0" applyAlignment="0" applyProtection="0"/>
    <xf numFmtId="0" fontId="41" fillId="33" borderId="0" applyNumberFormat="0" applyBorder="0" applyAlignment="0" applyProtection="0"/>
    <xf numFmtId="0" fontId="42" fillId="39" borderId="0" applyNumberFormat="0" applyBorder="0" applyAlignment="0" applyProtection="0"/>
    <xf numFmtId="0" fontId="42" fillId="3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1" fillId="43" borderId="0" applyNumberFormat="0" applyBorder="0" applyAlignment="0" applyProtection="0"/>
    <xf numFmtId="0" fontId="41" fillId="32" borderId="0" applyNumberFormat="0" applyBorder="0" applyAlignment="0" applyProtection="0"/>
    <xf numFmtId="0" fontId="4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4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2" fillId="48" borderId="0" applyNumberFormat="0" applyBorder="0" applyAlignment="0" applyProtection="0"/>
    <xf numFmtId="0" fontId="42" fillId="47" borderId="0" applyNumberFormat="0" applyBorder="0" applyAlignment="0" applyProtection="0"/>
    <xf numFmtId="0" fontId="5" fillId="20" borderId="2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4" fillId="0" borderId="0" applyFill="0" applyBorder="0" applyAlignment="0" applyProtection="0"/>
    <xf numFmtId="175" fontId="34" fillId="0" borderId="0" applyFont="0" applyFill="0" applyBorder="0" applyAlignment="0" applyProtection="0"/>
    <xf numFmtId="176" fontId="44" fillId="0" borderId="0" applyFill="0" applyBorder="0" applyAlignment="0" applyProtection="0"/>
    <xf numFmtId="0" fontId="44" fillId="0" borderId="0" applyNumberFormat="0" applyFill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2" fontId="44" fillId="0" borderId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0" fillId="5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1" applyNumberFormat="0" applyFont="0" applyAlignment="0" applyProtection="0"/>
    <xf numFmtId="0" fontId="20" fillId="20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ill="0" applyBorder="0" applyProtection="0">
      <alignment horizontal="center"/>
    </xf>
    <xf numFmtId="168" fontId="51" fillId="0" borderId="0" applyFill="0" applyBorder="0" applyProtection="0">
      <alignment horizontal="center"/>
    </xf>
    <xf numFmtId="4" fontId="50" fillId="22" borderId="15" applyNumberFormat="0" applyProtection="0">
      <alignment vertical="center"/>
    </xf>
    <xf numFmtId="4" fontId="52" fillId="22" borderId="16" applyNumberFormat="0" applyProtection="0">
      <alignment vertical="center"/>
    </xf>
    <xf numFmtId="4" fontId="53" fillId="55" borderId="15" applyNumberFormat="0" applyProtection="0">
      <alignment vertical="center"/>
    </xf>
    <xf numFmtId="4" fontId="54" fillId="22" borderId="16" applyNumberFormat="0" applyProtection="0">
      <alignment vertical="center"/>
    </xf>
    <xf numFmtId="4" fontId="50" fillId="55" borderId="15" applyNumberFormat="0" applyProtection="0">
      <alignment horizontal="left" vertical="center" indent="1"/>
    </xf>
    <xf numFmtId="4" fontId="52" fillId="22" borderId="16" applyNumberFormat="0" applyProtection="0">
      <alignment horizontal="left" vertical="center" indent="1"/>
    </xf>
    <xf numFmtId="0" fontId="55" fillId="22" borderId="16" applyNumberFormat="0" applyProtection="0">
      <alignment horizontal="left" vertical="top" indent="1"/>
    </xf>
    <xf numFmtId="0" fontId="52" fillId="22" borderId="16" applyNumberFormat="0" applyProtection="0">
      <alignment horizontal="left" vertical="top" indent="1"/>
    </xf>
    <xf numFmtId="4" fontId="50" fillId="14" borderId="15" applyNumberFormat="0" applyProtection="0">
      <alignment horizontal="left" vertical="center" indent="1"/>
    </xf>
    <xf numFmtId="4" fontId="52" fillId="56" borderId="0" applyNumberFormat="0" applyProtection="0">
      <alignment horizontal="left" vertical="center" indent="1"/>
    </xf>
    <xf numFmtId="4" fontId="50" fillId="3" borderId="15" applyNumberFormat="0" applyProtection="0">
      <alignment horizontal="right" vertical="center"/>
    </xf>
    <xf numFmtId="4" fontId="56" fillId="3" borderId="16" applyNumberFormat="0" applyProtection="0">
      <alignment horizontal="right" vertical="center"/>
    </xf>
    <xf numFmtId="4" fontId="50" fillId="57" borderId="15" applyNumberFormat="0" applyProtection="0">
      <alignment horizontal="right" vertical="center"/>
    </xf>
    <xf numFmtId="4" fontId="56" fillId="9" borderId="16" applyNumberFormat="0" applyProtection="0">
      <alignment horizontal="right" vertical="center"/>
    </xf>
    <xf numFmtId="4" fontId="50" fillId="17" borderId="17" applyNumberFormat="0" applyProtection="0">
      <alignment horizontal="right" vertical="center"/>
    </xf>
    <xf numFmtId="4" fontId="56" fillId="17" borderId="16" applyNumberFormat="0" applyProtection="0">
      <alignment horizontal="right" vertical="center"/>
    </xf>
    <xf numFmtId="4" fontId="50" fillId="11" borderId="15" applyNumberFormat="0" applyProtection="0">
      <alignment horizontal="right" vertical="center"/>
    </xf>
    <xf numFmtId="4" fontId="56" fillId="11" borderId="16" applyNumberFormat="0" applyProtection="0">
      <alignment horizontal="right" vertical="center"/>
    </xf>
    <xf numFmtId="4" fontId="50" fillId="15" borderId="15" applyNumberFormat="0" applyProtection="0">
      <alignment horizontal="right" vertical="center"/>
    </xf>
    <xf numFmtId="4" fontId="56" fillId="15" borderId="16" applyNumberFormat="0" applyProtection="0">
      <alignment horizontal="right" vertical="center"/>
    </xf>
    <xf numFmtId="4" fontId="50" fillId="19" borderId="15" applyNumberFormat="0" applyProtection="0">
      <alignment horizontal="right" vertical="center"/>
    </xf>
    <xf numFmtId="4" fontId="56" fillId="19" borderId="16" applyNumberFormat="0" applyProtection="0">
      <alignment horizontal="right" vertical="center"/>
    </xf>
    <xf numFmtId="4" fontId="50" fillId="18" borderId="15" applyNumberFormat="0" applyProtection="0">
      <alignment horizontal="right" vertical="center"/>
    </xf>
    <xf numFmtId="4" fontId="56" fillId="18" borderId="16" applyNumberFormat="0" applyProtection="0">
      <alignment horizontal="right" vertical="center"/>
    </xf>
    <xf numFmtId="4" fontId="50" fillId="58" borderId="15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0" fillId="10" borderId="15" applyNumberFormat="0" applyProtection="0">
      <alignment horizontal="right" vertical="center"/>
    </xf>
    <xf numFmtId="4" fontId="56" fillId="10" borderId="16" applyNumberFormat="0" applyProtection="0">
      <alignment horizontal="right" vertical="center"/>
    </xf>
    <xf numFmtId="4" fontId="50" fillId="59" borderId="17" applyNumberFormat="0" applyProtection="0">
      <alignment horizontal="left" vertical="center" indent="1"/>
    </xf>
    <xf numFmtId="4" fontId="52" fillId="59" borderId="18" applyNumberFormat="0" applyProtection="0">
      <alignment horizontal="left" vertical="center" indent="1"/>
    </xf>
    <xf numFmtId="4" fontId="8" fillId="60" borderId="17" applyNumberFormat="0" applyProtection="0">
      <alignment horizontal="left" vertical="center" indent="1"/>
    </xf>
    <xf numFmtId="4" fontId="56" fillId="61" borderId="0" applyNumberFormat="0" applyProtection="0">
      <alignment horizontal="left" vertical="center" indent="1"/>
    </xf>
    <xf numFmtId="4" fontId="8" fillId="60" borderId="17" applyNumberFormat="0" applyProtection="0">
      <alignment horizontal="left" vertical="center" indent="1"/>
    </xf>
    <xf numFmtId="4" fontId="40" fillId="60" borderId="0" applyNumberFormat="0" applyProtection="0">
      <alignment horizontal="left" vertical="center" indent="1"/>
    </xf>
    <xf numFmtId="4" fontId="50" fillId="56" borderId="15" applyNumberFormat="0" applyProtection="0">
      <alignment horizontal="right" vertical="center"/>
    </xf>
    <xf numFmtId="4" fontId="56" fillId="56" borderId="16" applyNumberFormat="0" applyProtection="0">
      <alignment horizontal="right" vertical="center"/>
    </xf>
    <xf numFmtId="4" fontId="50" fillId="61" borderId="17" applyNumberFormat="0" applyProtection="0">
      <alignment horizontal="left" vertical="center" indent="1"/>
    </xf>
    <xf numFmtId="4" fontId="56" fillId="61" borderId="0" applyNumberFormat="0" applyProtection="0">
      <alignment horizontal="left" vertical="center" indent="1"/>
    </xf>
    <xf numFmtId="4" fontId="50" fillId="56" borderId="17" applyNumberFormat="0" applyProtection="0">
      <alignment horizontal="left" vertical="center" indent="1"/>
    </xf>
    <xf numFmtId="4" fontId="56" fillId="56" borderId="0" applyNumberFormat="0" applyProtection="0">
      <alignment horizontal="left" vertical="center" indent="1"/>
    </xf>
    <xf numFmtId="0" fontId="50" fillId="20" borderId="15" applyNumberFormat="0" applyProtection="0">
      <alignment horizontal="left" vertical="center" indent="1"/>
    </xf>
    <xf numFmtId="0" fontId="8" fillId="60" borderId="16" applyNumberFormat="0" applyProtection="0">
      <alignment horizontal="left" vertical="center" indent="1"/>
    </xf>
    <xf numFmtId="0" fontId="50" fillId="60" borderId="16" applyNumberFormat="0" applyProtection="0">
      <alignment horizontal="left" vertical="top" indent="1"/>
    </xf>
    <xf numFmtId="0" fontId="8" fillId="60" borderId="16" applyNumberFormat="0" applyProtection="0">
      <alignment horizontal="left" vertical="top" indent="1"/>
    </xf>
    <xf numFmtId="0" fontId="50" fillId="62" borderId="15" applyNumberFormat="0" applyProtection="0">
      <alignment horizontal="left" vertical="center" indent="1"/>
    </xf>
    <xf numFmtId="0" fontId="8" fillId="56" borderId="16" applyNumberFormat="0" applyProtection="0">
      <alignment horizontal="left" vertical="center" indent="1"/>
    </xf>
    <xf numFmtId="0" fontId="50" fillId="56" borderId="16" applyNumberFormat="0" applyProtection="0">
      <alignment horizontal="left" vertical="top" indent="1"/>
    </xf>
    <xf numFmtId="0" fontId="8" fillId="56" borderId="16" applyNumberFormat="0" applyProtection="0">
      <alignment horizontal="left" vertical="top" indent="1"/>
    </xf>
    <xf numFmtId="0" fontId="50" fillId="8" borderId="15" applyNumberFormat="0" applyProtection="0">
      <alignment horizontal="left" vertical="center" indent="1"/>
    </xf>
    <xf numFmtId="0" fontId="8" fillId="8" borderId="16" applyNumberFormat="0" applyProtection="0">
      <alignment horizontal="left" vertical="center" indent="1"/>
    </xf>
    <xf numFmtId="0" fontId="50" fillId="8" borderId="16" applyNumberFormat="0" applyProtection="0">
      <alignment horizontal="left" vertical="top" indent="1"/>
    </xf>
    <xf numFmtId="0" fontId="8" fillId="8" borderId="16" applyNumberFormat="0" applyProtection="0">
      <alignment horizontal="left" vertical="top" indent="1"/>
    </xf>
    <xf numFmtId="0" fontId="50" fillId="61" borderId="15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50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50" fillId="63" borderId="19" applyNumberFormat="0">
      <protection locked="0"/>
    </xf>
    <xf numFmtId="0" fontId="8" fillId="63" borderId="1" applyNumberFormat="0">
      <protection locked="0"/>
    </xf>
    <xf numFmtId="0" fontId="57" fillId="60" borderId="20" applyBorder="0"/>
    <xf numFmtId="4" fontId="58" fillId="23" borderId="16" applyNumberFormat="0" applyProtection="0">
      <alignment vertical="center"/>
    </xf>
    <xf numFmtId="4" fontId="56" fillId="23" borderId="16" applyNumberFormat="0" applyProtection="0">
      <alignment vertical="center"/>
    </xf>
    <xf numFmtId="4" fontId="53" fillId="64" borderId="1" applyNumberFormat="0" applyProtection="0">
      <alignment vertical="center"/>
    </xf>
    <xf numFmtId="4" fontId="59" fillId="23" borderId="16" applyNumberFormat="0" applyProtection="0">
      <alignment vertical="center"/>
    </xf>
    <xf numFmtId="4" fontId="58" fillId="20" borderId="16" applyNumberFormat="0" applyProtection="0">
      <alignment horizontal="left" vertical="center" indent="1"/>
    </xf>
    <xf numFmtId="4" fontId="56" fillId="23" borderId="16" applyNumberFormat="0" applyProtection="0">
      <alignment horizontal="left" vertical="center" indent="1"/>
    </xf>
    <xf numFmtId="0" fontId="58" fillId="23" borderId="16" applyNumberFormat="0" applyProtection="0">
      <alignment horizontal="left" vertical="top" indent="1"/>
    </xf>
    <xf numFmtId="0" fontId="56" fillId="23" borderId="16" applyNumberFormat="0" applyProtection="0">
      <alignment horizontal="left" vertical="top" indent="1"/>
    </xf>
    <xf numFmtId="4" fontId="50" fillId="0" borderId="15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3" fillId="65" borderId="15" applyNumberFormat="0" applyProtection="0">
      <alignment horizontal="right" vertical="center"/>
    </xf>
    <xf numFmtId="4" fontId="59" fillId="61" borderId="16" applyNumberFormat="0" applyProtection="0">
      <alignment horizontal="right" vertical="center"/>
    </xf>
    <xf numFmtId="4" fontId="50" fillId="14" borderId="15" applyNumberFormat="0" applyProtection="0">
      <alignment horizontal="left" vertical="center" indent="1"/>
    </xf>
    <xf numFmtId="4" fontId="56" fillId="56" borderId="16" applyNumberFormat="0" applyProtection="0">
      <alignment horizontal="left" vertical="center" indent="1"/>
    </xf>
    <xf numFmtId="0" fontId="58" fillId="56" borderId="16" applyNumberFormat="0" applyProtection="0">
      <alignment horizontal="left" vertical="top" indent="1"/>
    </xf>
    <xf numFmtId="0" fontId="56" fillId="56" borderId="16" applyNumberFormat="0" applyProtection="0">
      <alignment horizontal="left" vertical="top" indent="1"/>
    </xf>
    <xf numFmtId="4" fontId="60" fillId="66" borderId="17" applyNumberFormat="0" applyProtection="0">
      <alignment horizontal="left" vertical="center" indent="1"/>
    </xf>
    <xf numFmtId="4" fontId="61" fillId="66" borderId="0" applyNumberFormat="0" applyProtection="0">
      <alignment horizontal="left" vertical="center" indent="1"/>
    </xf>
    <xf numFmtId="0" fontId="50" fillId="67" borderId="1"/>
    <xf numFmtId="4" fontId="62" fillId="63" borderId="15" applyNumberFormat="0" applyProtection="0">
      <alignment horizontal="right" vertical="center"/>
    </xf>
    <xf numFmtId="4" fontId="63" fillId="61" borderId="16" applyNumberFormat="0" applyProtection="0">
      <alignment horizontal="right" vertical="center"/>
    </xf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3" fillId="16" borderId="0" applyNumberFormat="0" applyBorder="0" applyAlignment="0" applyProtection="0"/>
    <xf numFmtId="0" fontId="42" fillId="68" borderId="0" applyNumberFormat="0" applyBorder="0" applyAlignment="0" applyProtection="0"/>
    <xf numFmtId="0" fontId="3" fillId="17" borderId="0" applyNumberFormat="0" applyBorder="0" applyAlignment="0" applyProtection="0"/>
    <xf numFmtId="0" fontId="42" fillId="69" borderId="0" applyNumberFormat="0" applyBorder="0" applyAlignment="0" applyProtection="0"/>
    <xf numFmtId="0" fontId="3" fillId="18" borderId="0" applyNumberFormat="0" applyBorder="0" applyAlignment="0" applyProtection="0"/>
    <xf numFmtId="0" fontId="42" fillId="70" borderId="0" applyNumberFormat="0" applyBorder="0" applyAlignment="0" applyProtection="0"/>
    <xf numFmtId="0" fontId="3" fillId="13" borderId="0" applyNumberFormat="0" applyBorder="0" applyAlignment="0" applyProtection="0"/>
    <xf numFmtId="0" fontId="42" fillId="71" borderId="0" applyNumberFormat="0" applyBorder="0" applyAlignment="0" applyProtection="0"/>
    <xf numFmtId="0" fontId="3" fillId="14" borderId="0" applyNumberFormat="0" applyBorder="0" applyAlignment="0" applyProtection="0"/>
    <xf numFmtId="0" fontId="42" fillId="35" borderId="0" applyNumberFormat="0" applyBorder="0" applyAlignment="0" applyProtection="0"/>
    <xf numFmtId="0" fontId="3" fillId="19" borderId="0" applyNumberFormat="0" applyBorder="0" applyAlignment="0" applyProtection="0"/>
    <xf numFmtId="0" fontId="42" fillId="72" borderId="0" applyNumberFormat="0" applyBorder="0" applyAlignment="0" applyProtection="0"/>
    <xf numFmtId="0" fontId="50" fillId="46" borderId="15" applyNumberFormat="0" applyFont="0" applyAlignment="0" applyProtection="0"/>
    <xf numFmtId="0" fontId="5" fillId="20" borderId="2" applyNumberFormat="0" applyAlignment="0" applyProtection="0"/>
    <xf numFmtId="0" fontId="65" fillId="73" borderId="15" applyNumberFormat="0" applyAlignment="0" applyProtection="0"/>
    <xf numFmtId="0" fontId="10" fillId="4" borderId="0" applyNumberFormat="0" applyBorder="0" applyAlignment="0" applyProtection="0"/>
    <xf numFmtId="0" fontId="41" fillId="44" borderId="0" applyNumberFormat="0" applyBorder="0" applyAlignment="0" applyProtection="0"/>
    <xf numFmtId="0" fontId="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67" fillId="0" borderId="21" applyNumberFormat="0" applyFill="0" applyAlignment="0" applyProtection="0"/>
    <xf numFmtId="0" fontId="12" fillId="0" borderId="5" applyNumberFormat="0" applyFill="0" applyAlignment="0" applyProtection="0"/>
    <xf numFmtId="0" fontId="68" fillId="0" borderId="22" applyNumberFormat="0" applyFill="0" applyAlignment="0" applyProtection="0"/>
    <xf numFmtId="0" fontId="13" fillId="0" borderId="6" applyNumberFormat="0" applyFill="0" applyAlignment="0" applyProtection="0"/>
    <xf numFmtId="0" fontId="69" fillId="0" borderId="23" applyNumberFormat="0" applyFill="0" applyAlignment="0" applyProtection="0"/>
    <xf numFmtId="0" fontId="1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70" fillId="47" borderId="0" applyNumberFormat="0" applyBorder="0" applyAlignment="0" applyProtection="0"/>
    <xf numFmtId="0" fontId="8" fillId="0" borderId="0">
      <alignment wrapText="1"/>
    </xf>
    <xf numFmtId="0" fontId="24" fillId="0" borderId="10" applyNumberFormat="0" applyFill="0" applyAlignment="0" applyProtection="0"/>
    <xf numFmtId="0" fontId="45" fillId="0" borderId="24" applyNumberFormat="0" applyFill="0" applyAlignment="0" applyProtection="0"/>
    <xf numFmtId="0" fontId="20" fillId="20" borderId="9" applyNumberFormat="0" applyAlignment="0" applyProtection="0"/>
    <xf numFmtId="0" fontId="71" fillId="73" borderId="9" applyNumberFormat="0" applyAlignment="0" applyProtection="0"/>
    <xf numFmtId="0" fontId="14" fillId="7" borderId="2" applyNumberFormat="0" applyAlignment="0" applyProtection="0"/>
    <xf numFmtId="0" fontId="72" fillId="47" borderId="15" applyNumberFormat="0" applyAlignment="0" applyProtection="0"/>
    <xf numFmtId="0" fontId="4" fillId="3" borderId="0" applyNumberFormat="0" applyBorder="0" applyAlignment="0" applyProtection="0"/>
    <xf numFmtId="0" fontId="73" fillId="46" borderId="0" applyNumberFormat="0" applyBorder="0" applyAlignment="0" applyProtection="0"/>
    <xf numFmtId="0" fontId="6" fillId="21" borderId="3" applyNumberFormat="0" applyAlignment="0" applyProtection="0"/>
    <xf numFmtId="0" fontId="74" fillId="71" borderId="3" applyNumberFormat="0" applyAlignment="0" applyProtection="0"/>
    <xf numFmtId="0" fontId="15" fillId="0" borderId="7" applyNumberFormat="0" applyFill="0" applyAlignment="0" applyProtection="0"/>
    <xf numFmtId="0" fontId="70" fillId="0" borderId="25" applyNumberFormat="0" applyFill="0" applyAlignment="0" applyProtection="0"/>
    <xf numFmtId="0" fontId="35" fillId="0" borderId="0">
      <alignment horizontal="right" wrapText="1"/>
    </xf>
    <xf numFmtId="166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8" fillId="2" borderId="0" applyNumberFormat="0" applyBorder="0" applyAlignment="0" applyProtection="0"/>
    <xf numFmtId="0" fontId="78" fillId="3" borderId="0" applyNumberFormat="0" applyBorder="0" applyAlignment="0" applyProtection="0"/>
    <xf numFmtId="0" fontId="78" fillId="4" borderId="0" applyNumberFormat="0" applyBorder="0" applyAlignment="0" applyProtection="0"/>
    <xf numFmtId="0" fontId="78" fillId="5" borderId="0" applyNumberFormat="0" applyBorder="0" applyAlignment="0" applyProtection="0"/>
    <xf numFmtId="0" fontId="78" fillId="6" borderId="0" applyNumberFormat="0" applyBorder="0" applyAlignment="0" applyProtection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5" borderId="0" applyNumberFormat="0" applyBorder="0" applyAlignment="0" applyProtection="0"/>
    <xf numFmtId="0" fontId="78" fillId="8" borderId="0" applyNumberFormat="0" applyBorder="0" applyAlignment="0" applyProtection="0"/>
    <xf numFmtId="0" fontId="78" fillId="11" borderId="0" applyNumberFormat="0" applyBorder="0" applyAlignment="0" applyProtection="0"/>
    <xf numFmtId="0" fontId="79" fillId="12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9" borderId="0" applyNumberFormat="0" applyBorder="0" applyAlignment="0" applyProtection="0"/>
    <xf numFmtId="0" fontId="80" fillId="3" borderId="0" applyNumberFormat="0" applyBorder="0" applyAlignment="0" applyProtection="0"/>
    <xf numFmtId="0" fontId="81" fillId="20" borderId="2" applyNumberFormat="0" applyAlignment="0" applyProtection="0"/>
    <xf numFmtId="0" fontId="82" fillId="21" borderId="3" applyNumberFormat="0" applyAlignment="0" applyProtection="0"/>
    <xf numFmtId="43" fontId="77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84" fillId="4" borderId="0" applyNumberFormat="0" applyBorder="0" applyAlignment="0" applyProtection="0"/>
    <xf numFmtId="0" fontId="85" fillId="0" borderId="4" applyNumberFormat="0" applyFill="0" applyAlignment="0" applyProtection="0"/>
    <xf numFmtId="0" fontId="86" fillId="0" borderId="5" applyNumberFormat="0" applyFill="0" applyAlignment="0" applyProtection="0"/>
    <xf numFmtId="0" fontId="87" fillId="0" borderId="6" applyNumberFormat="0" applyFill="0" applyAlignment="0" applyProtection="0"/>
    <xf numFmtId="0" fontId="87" fillId="0" borderId="0" applyNumberFormat="0" applyFill="0" applyBorder="0" applyAlignment="0" applyProtection="0"/>
    <xf numFmtId="0" fontId="88" fillId="7" borderId="2" applyNumberFormat="0" applyAlignment="0" applyProtection="0"/>
    <xf numFmtId="0" fontId="89" fillId="0" borderId="7" applyNumberFormat="0" applyFill="0" applyAlignment="0" applyProtection="0"/>
    <xf numFmtId="0" fontId="90" fillId="22" borderId="0" applyNumberFormat="0" applyBorder="0" applyAlignment="0" applyProtection="0"/>
    <xf numFmtId="0" fontId="91" fillId="20" borderId="9" applyNumberFormat="0" applyAlignment="0" applyProtection="0"/>
    <xf numFmtId="9" fontId="77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10" applyNumberFormat="0" applyFill="0" applyAlignment="0" applyProtection="0"/>
    <xf numFmtId="0" fontId="9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8" fillId="23" borderId="8" applyNumberFormat="0" applyFont="0" applyAlignment="0" applyProtection="0"/>
    <xf numFmtId="0" fontId="95" fillId="2" borderId="0" applyNumberFormat="0" applyBorder="0" applyAlignment="0" applyProtection="0"/>
    <xf numFmtId="0" fontId="95" fillId="3" borderId="0" applyNumberFormat="0" applyBorder="0" applyAlignment="0" applyProtection="0"/>
    <xf numFmtId="0" fontId="95" fillId="4" borderId="0" applyNumberFormat="0" applyBorder="0" applyAlignment="0" applyProtection="0"/>
    <xf numFmtId="0" fontId="95" fillId="5" borderId="0" applyNumberFormat="0" applyBorder="0" applyAlignment="0" applyProtection="0"/>
    <xf numFmtId="0" fontId="95" fillId="6" borderId="0" applyNumberFormat="0" applyBorder="0" applyAlignment="0" applyProtection="0"/>
    <xf numFmtId="0" fontId="95" fillId="7" borderId="0" applyNumberFormat="0" applyBorder="0" applyAlignment="0" applyProtection="0"/>
    <xf numFmtId="0" fontId="95" fillId="8" borderId="0" applyNumberFormat="0" applyBorder="0" applyAlignment="0" applyProtection="0"/>
    <xf numFmtId="0" fontId="95" fillId="9" borderId="0" applyNumberFormat="0" applyBorder="0" applyAlignment="0" applyProtection="0"/>
    <xf numFmtId="0" fontId="95" fillId="10" borderId="0" applyNumberFormat="0" applyBorder="0" applyAlignment="0" applyProtection="0"/>
    <xf numFmtId="0" fontId="95" fillId="5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9" borderId="0" applyNumberFormat="0" applyBorder="0" applyAlignment="0" applyProtection="0"/>
    <xf numFmtId="0" fontId="96" fillId="10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5" borderId="0" applyNumberFormat="0" applyBorder="0" applyAlignment="0" applyProtection="0"/>
    <xf numFmtId="43" fontId="8" fillId="0" borderId="0" applyFont="0" applyFill="0" applyBorder="0" applyAlignment="0" applyProtection="0"/>
    <xf numFmtId="0" fontId="8" fillId="23" borderId="8" applyNumberFormat="0" applyFont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9" borderId="0" applyNumberFormat="0" applyBorder="0" applyAlignment="0" applyProtection="0"/>
    <xf numFmtId="0" fontId="8" fillId="23" borderId="8" applyNumberFormat="0" applyFont="0" applyAlignment="0" applyProtection="0"/>
    <xf numFmtId="0" fontId="97" fillId="20" borderId="2" applyNumberFormat="0" applyAlignment="0" applyProtection="0"/>
    <xf numFmtId="0" fontId="98" fillId="4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22" borderId="0" applyNumberFormat="0" applyBorder="0" applyAlignment="0" applyProtection="0"/>
    <xf numFmtId="0" fontId="102" fillId="0" borderId="10" applyNumberFormat="0" applyFill="0" applyAlignment="0" applyProtection="0"/>
    <xf numFmtId="0" fontId="103" fillId="20" borderId="9" applyNumberFormat="0" applyAlignment="0" applyProtection="0"/>
    <xf numFmtId="0" fontId="104" fillId="7" borderId="2" applyNumberFormat="0" applyAlignment="0" applyProtection="0"/>
    <xf numFmtId="0" fontId="105" fillId="3" borderId="0" applyNumberFormat="0" applyBorder="0" applyAlignment="0" applyProtection="0"/>
    <xf numFmtId="0" fontId="106" fillId="21" borderId="3" applyNumberFormat="0" applyAlignment="0" applyProtection="0"/>
    <xf numFmtId="0" fontId="107" fillId="0" borderId="7" applyNumberFormat="0" applyFill="0" applyAlignment="0" applyProtection="0"/>
    <xf numFmtId="0" fontId="8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23" borderId="8" applyNumberFormat="0" applyFont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9" borderId="0" applyNumberFormat="0" applyBorder="0" applyAlignment="0" applyProtection="0"/>
    <xf numFmtId="43" fontId="77" fillId="0" borderId="0" applyFont="0" applyFill="0" applyBorder="0" applyAlignment="0" applyProtection="0"/>
    <xf numFmtId="0" fontId="8" fillId="0" borderId="0">
      <alignment wrapText="1"/>
    </xf>
    <xf numFmtId="178" fontId="8" fillId="0" borderId="0">
      <alignment wrapText="1"/>
    </xf>
    <xf numFmtId="0" fontId="108" fillId="0" borderId="0" applyNumberFormat="0" applyFill="0" applyBorder="0" applyAlignment="0" applyProtection="0"/>
    <xf numFmtId="0" fontId="109" fillId="0" borderId="0" applyBorder="0"/>
  </cellStyleXfs>
  <cellXfs count="235">
    <xf numFmtId="0" fontId="0" fillId="0" borderId="0" xfId="0"/>
    <xf numFmtId="0" fontId="75" fillId="0" borderId="1" xfId="0" applyFont="1" applyFill="1" applyBorder="1"/>
    <xf numFmtId="0" fontId="75" fillId="0" borderId="0" xfId="0" applyFont="1" applyFill="1"/>
    <xf numFmtId="0" fontId="75" fillId="0" borderId="0" xfId="0" applyFont="1" applyFill="1" applyAlignment="1"/>
    <xf numFmtId="172" fontId="75" fillId="0" borderId="1" xfId="79" applyNumberFormat="1" applyFont="1" applyFill="1" applyBorder="1" applyAlignment="1">
      <alignment horizontal="center"/>
    </xf>
    <xf numFmtId="172" fontId="75" fillId="0" borderId="14" xfId="79" applyNumberFormat="1" applyFont="1" applyFill="1" applyBorder="1" applyAlignment="1">
      <alignment horizontal="center"/>
    </xf>
    <xf numFmtId="2" fontId="76" fillId="0" borderId="0" xfId="103" applyNumberFormat="1" applyFont="1" applyFill="1" applyBorder="1" applyAlignment="1">
      <alignment horizontal="center"/>
    </xf>
    <xf numFmtId="2" fontId="76" fillId="0" borderId="0" xfId="48" applyNumberFormat="1" applyFont="1" applyFill="1" applyBorder="1" applyAlignment="1">
      <alignment horizontal="center"/>
    </xf>
    <xf numFmtId="169" fontId="75" fillId="0" borderId="28" xfId="72" applyNumberFormat="1" applyFont="1" applyFill="1" applyBorder="1"/>
    <xf numFmtId="0" fontId="75" fillId="0" borderId="0" xfId="0" applyFont="1" applyFill="1" applyBorder="1"/>
    <xf numFmtId="169" fontId="75" fillId="0" borderId="1" xfId="0" applyNumberFormat="1" applyFont="1" applyFill="1" applyBorder="1" applyAlignment="1"/>
    <xf numFmtId="169" fontId="75" fillId="0" borderId="13" xfId="0" applyNumberFormat="1" applyFont="1" applyFill="1" applyBorder="1" applyAlignment="1"/>
    <xf numFmtId="1" fontId="76" fillId="0" borderId="0" xfId="103" applyNumberFormat="1" applyFont="1" applyFill="1" applyBorder="1" applyAlignment="1">
      <alignment horizontal="center"/>
    </xf>
    <xf numFmtId="2" fontId="76" fillId="74" borderId="34" xfId="105" applyNumberFormat="1" applyFont="1" applyFill="1" applyBorder="1" applyAlignment="1">
      <alignment horizontal="center"/>
    </xf>
    <xf numFmtId="0" fontId="75" fillId="0" borderId="0" xfId="0" applyFont="1"/>
    <xf numFmtId="0" fontId="111" fillId="0" borderId="0" xfId="0" applyFont="1"/>
    <xf numFmtId="2" fontId="75" fillId="0" borderId="35" xfId="0" applyNumberFormat="1" applyFont="1" applyFill="1" applyBorder="1" applyAlignment="1">
      <alignment horizontal="center" vertical="center"/>
    </xf>
    <xf numFmtId="0" fontId="75" fillId="74" borderId="0" xfId="0" applyFont="1" applyFill="1" applyBorder="1" applyAlignment="1">
      <alignment horizontal="center" wrapText="1"/>
    </xf>
    <xf numFmtId="0" fontId="75" fillId="74" borderId="36" xfId="0" applyFont="1" applyFill="1" applyBorder="1" applyAlignment="1">
      <alignment horizontal="center" wrapText="1"/>
    </xf>
    <xf numFmtId="169" fontId="75" fillId="0" borderId="39" xfId="0" applyNumberFormat="1" applyFont="1" applyFill="1" applyBorder="1" applyAlignment="1"/>
    <xf numFmtId="0" fontId="75" fillId="74" borderId="0" xfId="0" applyFont="1" applyFill="1"/>
    <xf numFmtId="0" fontId="75" fillId="74" borderId="1" xfId="0" applyFont="1" applyFill="1" applyBorder="1" applyAlignment="1">
      <alignment horizontal="center" wrapText="1"/>
    </xf>
    <xf numFmtId="0" fontId="75" fillId="74" borderId="39" xfId="0" applyFont="1" applyFill="1" applyBorder="1" applyAlignment="1">
      <alignment horizontal="center" wrapText="1"/>
    </xf>
    <xf numFmtId="0" fontId="75" fillId="74" borderId="12" xfId="0" applyFont="1" applyFill="1" applyBorder="1"/>
    <xf numFmtId="0" fontId="75" fillId="74" borderId="0" xfId="0" applyFont="1" applyFill="1" applyBorder="1"/>
    <xf numFmtId="0" fontId="75" fillId="74" borderId="38" xfId="0" applyFont="1" applyFill="1" applyBorder="1"/>
    <xf numFmtId="1" fontId="76" fillId="0" borderId="0" xfId="829" applyNumberFormat="1" applyFont="1" applyFill="1" applyBorder="1" applyAlignment="1">
      <alignment horizontal="right"/>
    </xf>
    <xf numFmtId="0" fontId="75" fillId="0" borderId="38" xfId="0" applyFont="1" applyFill="1" applyBorder="1"/>
    <xf numFmtId="0" fontId="75" fillId="74" borderId="42" xfId="0" applyFont="1" applyFill="1" applyBorder="1"/>
    <xf numFmtId="0" fontId="76" fillId="74" borderId="42" xfId="0" applyFont="1" applyFill="1" applyBorder="1" applyAlignment="1">
      <alignment horizontal="center" wrapText="1"/>
    </xf>
    <xf numFmtId="0" fontId="76" fillId="74" borderId="43" xfId="0" applyFont="1" applyFill="1" applyBorder="1" applyAlignment="1">
      <alignment horizontal="center" wrapText="1"/>
    </xf>
    <xf numFmtId="0" fontId="75" fillId="0" borderId="40" xfId="0" applyFont="1" applyFill="1" applyBorder="1"/>
    <xf numFmtId="169" fontId="75" fillId="0" borderId="39" xfId="72" applyNumberFormat="1" applyFont="1" applyFill="1" applyBorder="1"/>
    <xf numFmtId="0" fontId="75" fillId="0" borderId="37" xfId="0" applyFont="1" applyFill="1" applyBorder="1"/>
    <xf numFmtId="169" fontId="75" fillId="0" borderId="38" xfId="72" applyNumberFormat="1" applyFont="1" applyFill="1" applyBorder="1"/>
    <xf numFmtId="169" fontId="75" fillId="0" borderId="35" xfId="72" applyNumberFormat="1" applyFont="1" applyFill="1" applyBorder="1"/>
    <xf numFmtId="0" fontId="76" fillId="0" borderId="40" xfId="52" applyFont="1" applyBorder="1"/>
    <xf numFmtId="0" fontId="76" fillId="74" borderId="41" xfId="52" applyFont="1" applyFill="1" applyBorder="1"/>
    <xf numFmtId="0" fontId="76" fillId="74" borderId="42" xfId="52" applyFont="1" applyFill="1" applyBorder="1"/>
    <xf numFmtId="173" fontId="76" fillId="0" borderId="40" xfId="0" applyNumberFormat="1" applyFont="1" applyFill="1" applyBorder="1" applyAlignment="1">
      <alignment horizontal="center"/>
    </xf>
    <xf numFmtId="172" fontId="75" fillId="0" borderId="39" xfId="79" applyNumberFormat="1" applyFont="1" applyFill="1" applyBorder="1" applyAlignment="1">
      <alignment horizontal="center"/>
    </xf>
    <xf numFmtId="172" fontId="75" fillId="0" borderId="35" xfId="79" applyNumberFormat="1" applyFont="1" applyFill="1" applyBorder="1" applyAlignment="1">
      <alignment horizontal="center"/>
    </xf>
    <xf numFmtId="173" fontId="76" fillId="0" borderId="37" xfId="0" applyNumberFormat="1" applyFont="1" applyFill="1" applyBorder="1" applyAlignment="1">
      <alignment horizontal="center"/>
    </xf>
    <xf numFmtId="172" fontId="75" fillId="0" borderId="38" xfId="79" applyNumberFormat="1" applyFont="1" applyFill="1" applyBorder="1" applyAlignment="1">
      <alignment horizontal="center"/>
    </xf>
    <xf numFmtId="0" fontId="76" fillId="74" borderId="41" xfId="0" applyFont="1" applyFill="1" applyBorder="1" applyAlignment="1">
      <alignment horizontal="center" wrapText="1"/>
    </xf>
    <xf numFmtId="0" fontId="75" fillId="74" borderId="26" xfId="0" applyFont="1" applyFill="1" applyBorder="1" applyAlignment="1">
      <alignment horizontal="right" vertical="center" wrapText="1" readingOrder="2"/>
    </xf>
    <xf numFmtId="0" fontId="112" fillId="74" borderId="30" xfId="0" applyFont="1" applyFill="1" applyBorder="1" applyAlignment="1">
      <alignment horizontal="center" vertical="center" wrapText="1" readingOrder="2"/>
    </xf>
    <xf numFmtId="0" fontId="112" fillId="74" borderId="31" xfId="0" applyFont="1" applyFill="1" applyBorder="1" applyAlignment="1">
      <alignment horizontal="center" vertical="center" wrapText="1" readingOrder="2"/>
    </xf>
    <xf numFmtId="0" fontId="112" fillId="74" borderId="44" xfId="0" applyFont="1" applyFill="1" applyBorder="1" applyAlignment="1">
      <alignment horizontal="center" vertical="center" wrapText="1" readingOrder="2"/>
    </xf>
    <xf numFmtId="0" fontId="76" fillId="0" borderId="0" xfId="0" applyFont="1"/>
    <xf numFmtId="0" fontId="76" fillId="0" borderId="0" xfId="52" applyFont="1"/>
    <xf numFmtId="14" fontId="76" fillId="0" borderId="0" xfId="0" applyNumberFormat="1" applyFont="1"/>
    <xf numFmtId="0" fontId="76" fillId="0" borderId="0" xfId="937" applyFont="1"/>
    <xf numFmtId="0" fontId="75" fillId="0" borderId="0" xfId="0" applyFont="1" applyBorder="1"/>
    <xf numFmtId="14" fontId="75" fillId="0" borderId="0" xfId="0" applyNumberFormat="1" applyFont="1"/>
    <xf numFmtId="0" fontId="75" fillId="0" borderId="0" xfId="0" applyFont="1" applyAlignment="1">
      <alignment horizontal="center"/>
    </xf>
    <xf numFmtId="0" fontId="115" fillId="0" borderId="0" xfId="936" applyFont="1" applyAlignment="1">
      <alignment horizontal="right" vertical="center" readingOrder="2"/>
    </xf>
    <xf numFmtId="0" fontId="75" fillId="0" borderId="0" xfId="0" applyNumberFormat="1" applyFont="1"/>
    <xf numFmtId="2" fontId="75" fillId="0" borderId="0" xfId="0" applyNumberFormat="1" applyFont="1"/>
    <xf numFmtId="172" fontId="75" fillId="0" borderId="0" xfId="0" applyNumberFormat="1" applyFont="1"/>
    <xf numFmtId="0" fontId="75" fillId="0" borderId="0" xfId="0" applyFont="1" applyAlignment="1"/>
    <xf numFmtId="0" fontId="116" fillId="0" borderId="0" xfId="0" applyFont="1" applyAlignment="1">
      <alignment horizontal="center" vertical="center" readingOrder="2"/>
    </xf>
    <xf numFmtId="169" fontId="75" fillId="0" borderId="0" xfId="0" applyNumberFormat="1" applyFont="1"/>
    <xf numFmtId="168" fontId="75" fillId="0" borderId="0" xfId="72" applyNumberFormat="1" applyFont="1"/>
    <xf numFmtId="0" fontId="75" fillId="0" borderId="38" xfId="0" applyFont="1" applyBorder="1"/>
    <xf numFmtId="1" fontId="75" fillId="0" borderId="0" xfId="0" applyNumberFormat="1" applyFont="1"/>
    <xf numFmtId="3" fontId="75" fillId="0" borderId="0" xfId="0" applyNumberFormat="1" applyFont="1" applyBorder="1"/>
    <xf numFmtId="0" fontId="75" fillId="0" borderId="0" xfId="0" applyFont="1" applyAlignment="1">
      <alignment horizontal="right"/>
    </xf>
    <xf numFmtId="0" fontId="112" fillId="0" borderId="0" xfId="0" applyFont="1"/>
    <xf numFmtId="0" fontId="114" fillId="0" borderId="0" xfId="0" applyFont="1" applyAlignment="1">
      <alignment horizontal="center" vertical="center" readingOrder="2"/>
    </xf>
    <xf numFmtId="2" fontId="76" fillId="0" borderId="1" xfId="52" applyNumberFormat="1" applyFont="1" applyBorder="1"/>
    <xf numFmtId="1" fontId="76" fillId="74" borderId="42" xfId="0" applyNumberFormat="1" applyFont="1" applyFill="1" applyBorder="1" applyAlignment="1">
      <alignment horizontal="center" wrapText="1"/>
    </xf>
    <xf numFmtId="1" fontId="76" fillId="74" borderId="43" xfId="0" applyNumberFormat="1" applyFont="1" applyFill="1" applyBorder="1" applyAlignment="1">
      <alignment horizontal="center" wrapText="1"/>
    </xf>
    <xf numFmtId="3" fontId="76" fillId="0" borderId="0" xfId="829" applyNumberFormat="1" applyFont="1" applyFill="1" applyBorder="1" applyAlignment="1">
      <alignment horizontal="center"/>
    </xf>
    <xf numFmtId="3" fontId="76" fillId="0" borderId="0" xfId="88" applyNumberFormat="1" applyFont="1"/>
    <xf numFmtId="0" fontId="110" fillId="74" borderId="41" xfId="0" applyFont="1" applyFill="1" applyBorder="1" applyAlignment="1">
      <alignment horizontal="center" wrapText="1"/>
    </xf>
    <xf numFmtId="0" fontId="110" fillId="74" borderId="42" xfId="0" applyFont="1" applyFill="1" applyBorder="1" applyAlignment="1">
      <alignment horizontal="center" wrapText="1"/>
    </xf>
    <xf numFmtId="0" fontId="110" fillId="74" borderId="43" xfId="0" applyFont="1" applyFill="1" applyBorder="1" applyAlignment="1">
      <alignment horizontal="center" wrapText="1"/>
    </xf>
    <xf numFmtId="0" fontId="75" fillId="0" borderId="40" xfId="0" applyFont="1" applyBorder="1"/>
    <xf numFmtId="172" fontId="75" fillId="0" borderId="1" xfId="79" applyNumberFormat="1" applyFont="1" applyBorder="1"/>
    <xf numFmtId="172" fontId="75" fillId="0" borderId="39" xfId="79" applyNumberFormat="1" applyFont="1" applyBorder="1"/>
    <xf numFmtId="172" fontId="75" fillId="0" borderId="29" xfId="79" applyNumberFormat="1" applyFont="1" applyFill="1" applyBorder="1"/>
    <xf numFmtId="172" fontId="75" fillId="0" borderId="35" xfId="79" applyNumberFormat="1" applyFont="1" applyFill="1" applyBorder="1"/>
    <xf numFmtId="172" fontId="75" fillId="0" borderId="38" xfId="79" applyNumberFormat="1" applyFont="1" applyFill="1" applyBorder="1"/>
    <xf numFmtId="17" fontId="76" fillId="74" borderId="32" xfId="0" applyNumberFormat="1" applyFont="1" applyFill="1" applyBorder="1"/>
    <xf numFmtId="14" fontId="76" fillId="0" borderId="0" xfId="937" applyNumberFormat="1" applyFont="1"/>
    <xf numFmtId="174" fontId="76" fillId="0" borderId="0" xfId="937" applyNumberFormat="1" applyFont="1"/>
    <xf numFmtId="180" fontId="76" fillId="0" borderId="0" xfId="937" applyNumberFormat="1" applyFont="1"/>
    <xf numFmtId="3" fontId="76" fillId="0" borderId="0" xfId="937" applyNumberFormat="1" applyFont="1"/>
    <xf numFmtId="0" fontId="76" fillId="74" borderId="0" xfId="937" applyFont="1" applyFill="1"/>
    <xf numFmtId="0" fontId="117" fillId="0" borderId="0" xfId="0" applyFont="1" applyAlignment="1">
      <alignment horizontal="right" vertical="center"/>
    </xf>
    <xf numFmtId="179" fontId="76" fillId="0" borderId="28" xfId="0" applyNumberFormat="1" applyFont="1" applyBorder="1"/>
    <xf numFmtId="169" fontId="76" fillId="0" borderId="28" xfId="58" applyNumberFormat="1" applyFont="1" applyBorder="1"/>
    <xf numFmtId="14" fontId="76" fillId="0" borderId="28" xfId="0" applyNumberFormat="1" applyFont="1" applyBorder="1"/>
    <xf numFmtId="14" fontId="76" fillId="0" borderId="29" xfId="0" applyNumberFormat="1" applyFont="1" applyBorder="1"/>
    <xf numFmtId="0" fontId="113" fillId="0" borderId="0" xfId="0" applyFont="1"/>
    <xf numFmtId="14" fontId="111" fillId="0" borderId="0" xfId="0" applyNumberFormat="1" applyFont="1"/>
    <xf numFmtId="0" fontId="111" fillId="0" borderId="0" xfId="0" applyFont="1" applyFill="1"/>
    <xf numFmtId="0" fontId="113" fillId="0" borderId="0" xfId="937" applyFont="1"/>
    <xf numFmtId="0" fontId="113" fillId="0" borderId="0" xfId="937" applyFont="1" applyAlignment="1">
      <alignment readingOrder="2"/>
    </xf>
    <xf numFmtId="0" fontId="118" fillId="0" borderId="0" xfId="0" applyFont="1"/>
    <xf numFmtId="0" fontId="120" fillId="0" borderId="0" xfId="0" applyFont="1"/>
    <xf numFmtId="0" fontId="75" fillId="0" borderId="1" xfId="0" applyFont="1" applyBorder="1"/>
    <xf numFmtId="177" fontId="75" fillId="0" borderId="1" xfId="0" applyNumberFormat="1" applyFont="1" applyFill="1" applyBorder="1"/>
    <xf numFmtId="2" fontId="75" fillId="0" borderId="47" xfId="0" applyNumberFormat="1" applyFont="1" applyFill="1" applyBorder="1" applyAlignment="1">
      <alignment horizontal="center" vertical="center"/>
    </xf>
    <xf numFmtId="2" fontId="76" fillId="0" borderId="0" xfId="48" applyNumberFormat="1" applyFont="1" applyFill="1" applyAlignment="1">
      <alignment horizontal="center"/>
    </xf>
    <xf numFmtId="172" fontId="75" fillId="0" borderId="45" xfId="79" applyNumberFormat="1" applyFont="1" applyFill="1" applyBorder="1" applyAlignment="1">
      <alignment horizontal="center"/>
    </xf>
    <xf numFmtId="2" fontId="75" fillId="0" borderId="0" xfId="0" applyNumberFormat="1" applyFont="1" applyAlignment="1">
      <alignment horizontal="center"/>
    </xf>
    <xf numFmtId="0" fontId="75" fillId="0" borderId="0" xfId="0" applyFont="1" applyFill="1" applyBorder="1" applyAlignment="1"/>
    <xf numFmtId="172" fontId="75" fillId="0" borderId="50" xfId="79" applyNumberFormat="1" applyFont="1" applyFill="1" applyBorder="1"/>
    <xf numFmtId="172" fontId="75" fillId="0" borderId="48" xfId="79" applyNumberFormat="1" applyFont="1" applyFill="1" applyBorder="1"/>
    <xf numFmtId="0" fontId="75" fillId="0" borderId="49" xfId="0" applyFont="1" applyBorder="1"/>
    <xf numFmtId="0" fontId="75" fillId="0" borderId="0" xfId="0" applyFont="1" applyAlignment="1">
      <alignment horizontal="right" readingOrder="2"/>
    </xf>
    <xf numFmtId="0" fontId="110" fillId="74" borderId="51" xfId="0" applyFont="1" applyFill="1" applyBorder="1" applyAlignment="1">
      <alignment horizontal="center" wrapText="1"/>
    </xf>
    <xf numFmtId="1" fontId="76" fillId="0" borderId="0" xfId="829" applyNumberFormat="1" applyFont="1" applyFill="1" applyAlignment="1">
      <alignment horizontal="right"/>
    </xf>
    <xf numFmtId="3" fontId="76" fillId="0" borderId="0" xfId="829" applyNumberFormat="1" applyFont="1" applyFill="1" applyAlignment="1">
      <alignment horizontal="center"/>
    </xf>
    <xf numFmtId="14" fontId="76" fillId="0" borderId="0" xfId="88" applyNumberFormat="1" applyFont="1"/>
    <xf numFmtId="0" fontId="76" fillId="74" borderId="0" xfId="0" applyFont="1" applyFill="1"/>
    <xf numFmtId="14" fontId="75" fillId="0" borderId="0" xfId="0" applyNumberFormat="1" applyFont="1" applyBorder="1"/>
    <xf numFmtId="2" fontId="76" fillId="74" borderId="42" xfId="105" applyNumberFormat="1" applyFont="1" applyFill="1" applyBorder="1" applyAlignment="1">
      <alignment horizontal="center"/>
    </xf>
    <xf numFmtId="169" fontId="76" fillId="0" borderId="14" xfId="58" applyNumberFormat="1" applyFont="1" applyBorder="1"/>
    <xf numFmtId="173" fontId="76" fillId="0" borderId="45" xfId="0" applyNumberFormat="1" applyFont="1" applyFill="1" applyBorder="1" applyAlignment="1">
      <alignment horizontal="center"/>
    </xf>
    <xf numFmtId="172" fontId="75" fillId="0" borderId="13" xfId="79" applyNumberFormat="1" applyFont="1" applyFill="1" applyBorder="1" applyAlignment="1">
      <alignment horizontal="center"/>
    </xf>
    <xf numFmtId="173" fontId="76" fillId="0" borderId="52" xfId="0" applyNumberFormat="1" applyFont="1" applyFill="1" applyBorder="1" applyAlignment="1">
      <alignment horizontal="center"/>
    </xf>
    <xf numFmtId="172" fontId="75" fillId="0" borderId="50" xfId="79" applyNumberFormat="1" applyFont="1" applyFill="1" applyBorder="1" applyAlignment="1">
      <alignment horizontal="center"/>
    </xf>
    <xf numFmtId="172" fontId="75" fillId="0" borderId="48" xfId="79" applyNumberFormat="1" applyFont="1" applyFill="1" applyBorder="1" applyAlignment="1">
      <alignment horizontal="center"/>
    </xf>
    <xf numFmtId="0" fontId="75" fillId="0" borderId="46" xfId="0" applyFont="1" applyFill="1" applyBorder="1" applyAlignment="1">
      <alignment horizontal="right" readingOrder="2"/>
    </xf>
    <xf numFmtId="0" fontId="75" fillId="0" borderId="0" xfId="0" applyFont="1" applyAlignment="1">
      <alignment readingOrder="2"/>
    </xf>
    <xf numFmtId="0" fontId="111" fillId="0" borderId="0" xfId="0" applyFont="1" applyAlignment="1">
      <alignment horizontal="right" readingOrder="2"/>
    </xf>
    <xf numFmtId="1" fontId="76" fillId="0" borderId="0" xfId="937" applyNumberFormat="1" applyFont="1"/>
    <xf numFmtId="1" fontId="76" fillId="74" borderId="0" xfId="0" applyNumberFormat="1" applyFont="1" applyFill="1" applyAlignment="1">
      <alignment horizontal="center"/>
    </xf>
    <xf numFmtId="1" fontId="76" fillId="0" borderId="0" xfId="0" applyNumberFormat="1" applyFont="1" applyFill="1" applyAlignment="1">
      <alignment horizontal="center"/>
    </xf>
    <xf numFmtId="3" fontId="75" fillId="0" borderId="0" xfId="0" applyNumberFormat="1" applyFont="1" applyBorder="1" applyAlignment="1">
      <alignment horizontal="center"/>
    </xf>
    <xf numFmtId="169" fontId="76" fillId="0" borderId="1" xfId="58" applyNumberFormat="1" applyFont="1" applyBorder="1"/>
    <xf numFmtId="169" fontId="76" fillId="0" borderId="50" xfId="58" applyNumberFormat="1" applyFont="1" applyBorder="1"/>
    <xf numFmtId="1" fontId="76" fillId="74" borderId="0" xfId="0" applyNumberFormat="1" applyFont="1" applyFill="1"/>
    <xf numFmtId="172" fontId="76" fillId="0" borderId="0" xfId="0" applyNumberFormat="1" applyFont="1" applyFill="1"/>
    <xf numFmtId="1" fontId="76" fillId="0" borderId="0" xfId="0" applyNumberFormat="1" applyFont="1" applyFill="1"/>
    <xf numFmtId="0" fontId="76" fillId="0" borderId="0" xfId="0" applyFont="1" applyFill="1"/>
    <xf numFmtId="172" fontId="75" fillId="0" borderId="55" xfId="79" applyNumberFormat="1" applyFont="1" applyFill="1" applyBorder="1"/>
    <xf numFmtId="0" fontId="75" fillId="0" borderId="54" xfId="0" applyFont="1" applyBorder="1"/>
    <xf numFmtId="0" fontId="75" fillId="0" borderId="0" xfId="0" applyNumberFormat="1" applyFont="1" applyBorder="1"/>
    <xf numFmtId="3" fontId="75" fillId="0" borderId="0" xfId="0" applyNumberFormat="1" applyFont="1" applyAlignment="1">
      <alignment horizontal="center"/>
    </xf>
    <xf numFmtId="173" fontId="76" fillId="0" borderId="56" xfId="0" applyNumberFormat="1" applyFont="1" applyFill="1" applyBorder="1" applyAlignment="1">
      <alignment horizontal="center"/>
    </xf>
    <xf numFmtId="172" fontId="75" fillId="0" borderId="54" xfId="79" applyNumberFormat="1" applyFont="1" applyFill="1" applyBorder="1"/>
    <xf numFmtId="0" fontId="0" fillId="0" borderId="0" xfId="0" applyAlignment="1">
      <alignment horizontal="right"/>
    </xf>
    <xf numFmtId="10" fontId="0" fillId="0" borderId="0" xfId="0" applyNumberFormat="1"/>
    <xf numFmtId="2" fontId="110" fillId="74" borderId="57" xfId="105" applyNumberFormat="1" applyFont="1" applyFill="1" applyBorder="1" applyAlignment="1">
      <alignment horizontal="center"/>
    </xf>
    <xf numFmtId="0" fontId="75" fillId="0" borderId="57" xfId="0" applyFont="1" applyBorder="1"/>
    <xf numFmtId="2" fontId="76" fillId="0" borderId="57" xfId="103" applyNumberFormat="1" applyFont="1" applyBorder="1" applyAlignment="1">
      <alignment horizontal="center"/>
    </xf>
    <xf numFmtId="0" fontId="121" fillId="74" borderId="58" xfId="0" applyFont="1" applyFill="1" applyBorder="1"/>
    <xf numFmtId="14" fontId="75" fillId="0" borderId="58" xfId="0" applyNumberFormat="1" applyFont="1" applyBorder="1"/>
    <xf numFmtId="14" fontId="75" fillId="0" borderId="59" xfId="0" applyNumberFormat="1" applyFont="1" applyBorder="1" applyAlignment="1">
      <alignment horizontal="right"/>
    </xf>
    <xf numFmtId="0" fontId="75" fillId="0" borderId="57" xfId="0" applyFont="1" applyBorder="1" applyAlignment="1">
      <alignment horizontal="right"/>
    </xf>
    <xf numFmtId="2" fontId="76" fillId="0" borderId="57" xfId="0" applyNumberFormat="1" applyFont="1" applyBorder="1" applyAlignment="1">
      <alignment horizontal="center"/>
    </xf>
    <xf numFmtId="0" fontId="75" fillId="0" borderId="60" xfId="0" applyFont="1" applyFill="1" applyBorder="1" applyAlignment="1">
      <alignment horizontal="right" readingOrder="2"/>
    </xf>
    <xf numFmtId="2" fontId="75" fillId="0" borderId="57" xfId="0" applyNumberFormat="1" applyFont="1" applyFill="1" applyBorder="1" applyAlignment="1">
      <alignment horizontal="center" vertical="center"/>
    </xf>
    <xf numFmtId="0" fontId="75" fillId="0" borderId="50" xfId="0" applyFont="1" applyBorder="1"/>
    <xf numFmtId="0" fontId="75" fillId="0" borderId="50" xfId="0" applyFont="1" applyFill="1" applyBorder="1"/>
    <xf numFmtId="177" fontId="75" fillId="0" borderId="50" xfId="0" applyNumberFormat="1" applyFont="1" applyFill="1" applyBorder="1"/>
    <xf numFmtId="0" fontId="75" fillId="0" borderId="14" xfId="0" applyFont="1" applyBorder="1"/>
    <xf numFmtId="0" fontId="75" fillId="0" borderId="14" xfId="0" applyFont="1" applyFill="1" applyBorder="1"/>
    <xf numFmtId="0" fontId="75" fillId="0" borderId="34" xfId="0" applyFont="1" applyBorder="1"/>
    <xf numFmtId="0" fontId="76" fillId="74" borderId="51" xfId="0" applyFont="1" applyFill="1" applyBorder="1" applyAlignment="1">
      <alignment horizontal="center" wrapText="1"/>
    </xf>
    <xf numFmtId="1" fontId="75" fillId="0" borderId="28" xfId="72" applyNumberFormat="1" applyFont="1" applyFill="1" applyBorder="1"/>
    <xf numFmtId="1" fontId="75" fillId="0" borderId="34" xfId="72" applyNumberFormat="1" applyFont="1" applyFill="1" applyBorder="1"/>
    <xf numFmtId="1" fontId="75" fillId="0" borderId="50" xfId="72" applyNumberFormat="1" applyFont="1" applyFill="1" applyBorder="1"/>
    <xf numFmtId="1" fontId="76" fillId="74" borderId="34" xfId="0" applyNumberFormat="1" applyFont="1" applyFill="1" applyBorder="1" applyAlignment="1">
      <alignment horizontal="center" wrapText="1"/>
    </xf>
    <xf numFmtId="14" fontId="75" fillId="0" borderId="0" xfId="0" applyNumberFormat="1" applyFont="1" applyAlignment="1"/>
    <xf numFmtId="181" fontId="75" fillId="0" borderId="0" xfId="0" applyNumberFormat="1" applyFont="1"/>
    <xf numFmtId="181" fontId="75" fillId="0" borderId="0" xfId="0" applyNumberFormat="1" applyFont="1" applyFill="1"/>
    <xf numFmtId="14" fontId="0" fillId="0" borderId="0" xfId="0" applyNumberFormat="1"/>
    <xf numFmtId="0" fontId="75" fillId="0" borderId="12" xfId="0" applyFont="1" applyBorder="1"/>
    <xf numFmtId="2" fontId="76" fillId="0" borderId="54" xfId="103" applyNumberFormat="1" applyFont="1" applyFill="1" applyBorder="1" applyAlignment="1">
      <alignment horizontal="center"/>
    </xf>
    <xf numFmtId="2" fontId="76" fillId="0" borderId="12" xfId="103" applyNumberFormat="1" applyFont="1" applyFill="1" applyBorder="1" applyAlignment="1">
      <alignment horizontal="center"/>
    </xf>
    <xf numFmtId="0" fontId="0" fillId="0" borderId="0" xfId="0" applyNumberFormat="1"/>
    <xf numFmtId="1" fontId="76" fillId="0" borderId="0" xfId="0" applyNumberFormat="1" applyFont="1" applyFill="1" applyBorder="1" applyAlignment="1" applyProtection="1">
      <alignment horizontal="center"/>
    </xf>
    <xf numFmtId="169" fontId="75" fillId="0" borderId="50" xfId="0" applyNumberFormat="1" applyFont="1" applyFill="1" applyBorder="1" applyAlignment="1"/>
    <xf numFmtId="0" fontId="75" fillId="0" borderId="0" xfId="0" applyFont="1" applyFill="1" applyBorder="1" applyAlignment="1">
      <alignment horizontal="right"/>
    </xf>
    <xf numFmtId="0" fontId="76" fillId="74" borderId="0" xfId="0" applyFont="1" applyFill="1" applyAlignment="1">
      <alignment horizontal="right"/>
    </xf>
    <xf numFmtId="0" fontId="0" fillId="0" borderId="0" xfId="0" applyFill="1"/>
    <xf numFmtId="3" fontId="75" fillId="0" borderId="0" xfId="0" applyNumberFormat="1" applyFont="1"/>
    <xf numFmtId="172" fontId="75" fillId="0" borderId="28" xfId="79" applyNumberFormat="1" applyFont="1" applyFill="1" applyBorder="1" applyAlignment="1">
      <alignment horizontal="center"/>
    </xf>
    <xf numFmtId="172" fontId="75" fillId="0" borderId="56" xfId="79" applyNumberFormat="1" applyFont="1" applyFill="1" applyBorder="1" applyAlignment="1">
      <alignment horizontal="center"/>
    </xf>
    <xf numFmtId="172" fontId="75" fillId="0" borderId="0" xfId="0" applyNumberFormat="1" applyFont="1" applyAlignment="1">
      <alignment horizontal="center"/>
    </xf>
    <xf numFmtId="0" fontId="76" fillId="0" borderId="39" xfId="52" applyFont="1" applyFill="1" applyBorder="1"/>
    <xf numFmtId="2" fontId="76" fillId="0" borderId="28" xfId="52" applyNumberFormat="1" applyFont="1" applyFill="1" applyBorder="1"/>
    <xf numFmtId="2" fontId="76" fillId="0" borderId="50" xfId="52" applyNumberFormat="1" applyFont="1" applyFill="1" applyBorder="1"/>
    <xf numFmtId="0" fontId="76" fillId="74" borderId="61" xfId="52" applyFont="1" applyFill="1" applyBorder="1"/>
    <xf numFmtId="2" fontId="76" fillId="0" borderId="57" xfId="103" applyNumberFormat="1" applyFont="1" applyFill="1" applyBorder="1" applyAlignment="1">
      <alignment horizontal="center"/>
    </xf>
    <xf numFmtId="14" fontId="75" fillId="0" borderId="0" xfId="0" applyNumberFormat="1" applyFont="1" applyAlignment="1">
      <alignment horizontal="center"/>
    </xf>
    <xf numFmtId="0" fontId="75" fillId="0" borderId="50" xfId="0" applyFont="1" applyFill="1" applyBorder="1" applyAlignment="1"/>
    <xf numFmtId="0" fontId="75" fillId="74" borderId="27" xfId="0" applyFont="1" applyFill="1" applyBorder="1" applyAlignment="1">
      <alignment horizontal="center" wrapText="1"/>
    </xf>
    <xf numFmtId="172" fontId="75" fillId="0" borderId="57" xfId="79" applyNumberFormat="1" applyFont="1" applyFill="1" applyBorder="1" applyAlignment="1">
      <alignment horizontal="center" wrapText="1"/>
    </xf>
    <xf numFmtId="177" fontId="75" fillId="0" borderId="0" xfId="0" applyNumberFormat="1" applyFont="1" applyFill="1" applyBorder="1"/>
    <xf numFmtId="0" fontId="75" fillId="0" borderId="0" xfId="0" quotePrefix="1" applyFont="1"/>
    <xf numFmtId="17" fontId="75" fillId="0" borderId="0" xfId="0" applyNumberFormat="1" applyFont="1"/>
    <xf numFmtId="0" fontId="123" fillId="0" borderId="62" xfId="0" applyFont="1" applyBorder="1" applyAlignment="1">
      <alignment horizontal="right" vertical="center" wrapText="1" readingOrder="2"/>
    </xf>
    <xf numFmtId="0" fontId="111" fillId="0" borderId="63" xfId="0" applyFont="1" applyBorder="1" applyAlignment="1">
      <alignment horizontal="center" vertical="center" wrapText="1" readingOrder="2"/>
    </xf>
    <xf numFmtId="0" fontId="111" fillId="0" borderId="64" xfId="0" applyFont="1" applyBorder="1" applyAlignment="1">
      <alignment horizontal="center" vertical="center" wrapText="1" readingOrder="2"/>
    </xf>
    <xf numFmtId="0" fontId="111" fillId="0" borderId="65" xfId="0" applyFont="1" applyBorder="1" applyAlignment="1">
      <alignment horizontal="center" vertical="center" wrapText="1" readingOrder="2"/>
    </xf>
    <xf numFmtId="0" fontId="122" fillId="0" borderId="66" xfId="0" applyFont="1" applyBorder="1" applyAlignment="1">
      <alignment horizontal="right" vertical="center" wrapText="1" readingOrder="2"/>
    </xf>
    <xf numFmtId="10" fontId="111" fillId="0" borderId="53" xfId="0" applyNumberFormat="1" applyFont="1" applyBorder="1" applyAlignment="1">
      <alignment horizontal="center" vertical="center" wrapText="1" readingOrder="2"/>
    </xf>
    <xf numFmtId="0" fontId="111" fillId="0" borderId="53" xfId="0" applyFont="1" applyBorder="1" applyAlignment="1">
      <alignment horizontal="center" vertical="center" wrapText="1" readingOrder="2"/>
    </xf>
    <xf numFmtId="0" fontId="111" fillId="0" borderId="33" xfId="0" applyFont="1" applyBorder="1" applyAlignment="1">
      <alignment horizontal="center" vertical="center" wrapText="1" readingOrder="2"/>
    </xf>
    <xf numFmtId="0" fontId="111" fillId="0" borderId="67" xfId="0" applyFont="1" applyBorder="1" applyAlignment="1">
      <alignment horizontal="center" vertical="center" wrapText="1" readingOrder="2"/>
    </xf>
    <xf numFmtId="0" fontId="122" fillId="0" borderId="68" xfId="0" applyFont="1" applyBorder="1" applyAlignment="1">
      <alignment horizontal="right" vertical="center" wrapText="1" readingOrder="2"/>
    </xf>
    <xf numFmtId="10" fontId="111" fillId="0" borderId="44" xfId="0" applyNumberFormat="1" applyFont="1" applyBorder="1" applyAlignment="1">
      <alignment horizontal="center" vertical="center" wrapText="1" readingOrder="2"/>
    </xf>
    <xf numFmtId="0" fontId="111" fillId="0" borderId="44" xfId="0" applyFont="1" applyBorder="1" applyAlignment="1">
      <alignment horizontal="center" vertical="center" wrapText="1" readingOrder="2"/>
    </xf>
    <xf numFmtId="0" fontId="111" fillId="0" borderId="31" xfId="0" applyFont="1" applyBorder="1" applyAlignment="1">
      <alignment horizontal="center" vertical="center" wrapText="1" readingOrder="2"/>
    </xf>
    <xf numFmtId="0" fontId="111" fillId="0" borderId="69" xfId="0" applyFont="1" applyBorder="1" applyAlignment="1">
      <alignment horizontal="center" vertical="center" wrapText="1" readingOrder="2"/>
    </xf>
    <xf numFmtId="10" fontId="111" fillId="0" borderId="33" xfId="0" applyNumberFormat="1" applyFont="1" applyBorder="1" applyAlignment="1">
      <alignment horizontal="center" vertical="center" wrapText="1" readingOrder="2"/>
    </xf>
    <xf numFmtId="10" fontId="111" fillId="0" borderId="67" xfId="0" applyNumberFormat="1" applyFont="1" applyBorder="1" applyAlignment="1">
      <alignment horizontal="center" vertical="center" wrapText="1" readingOrder="2"/>
    </xf>
    <xf numFmtId="10" fontId="111" fillId="0" borderId="31" xfId="0" applyNumberFormat="1" applyFont="1" applyBorder="1" applyAlignment="1">
      <alignment horizontal="center" vertical="center" wrapText="1" readingOrder="2"/>
    </xf>
    <xf numFmtId="10" fontId="111" fillId="0" borderId="69" xfId="0" applyNumberFormat="1" applyFont="1" applyBorder="1" applyAlignment="1">
      <alignment horizontal="center" vertical="center" wrapText="1" readingOrder="2"/>
    </xf>
    <xf numFmtId="0" fontId="125" fillId="0" borderId="53" xfId="0" applyFont="1" applyBorder="1" applyAlignment="1">
      <alignment horizontal="center" vertical="center" wrapText="1" readingOrder="1"/>
    </xf>
    <xf numFmtId="0" fontId="125" fillId="0" borderId="33" xfId="0" applyFont="1" applyBorder="1" applyAlignment="1">
      <alignment horizontal="center" vertical="center" wrapText="1" readingOrder="1"/>
    </xf>
    <xf numFmtId="0" fontId="125" fillId="0" borderId="67" xfId="0" applyFont="1" applyBorder="1" applyAlignment="1">
      <alignment horizontal="center" vertical="center" wrapText="1" readingOrder="1"/>
    </xf>
    <xf numFmtId="0" fontId="125" fillId="0" borderId="53" xfId="0" applyFont="1" applyBorder="1" applyAlignment="1">
      <alignment horizontal="center" vertical="center" wrapText="1" readingOrder="2"/>
    </xf>
    <xf numFmtId="0" fontId="125" fillId="0" borderId="33" xfId="0" applyFont="1" applyBorder="1" applyAlignment="1">
      <alignment horizontal="center" vertical="center" wrapText="1" readingOrder="2"/>
    </xf>
    <xf numFmtId="0" fontId="125" fillId="0" borderId="67" xfId="0" applyFont="1" applyBorder="1" applyAlignment="1">
      <alignment horizontal="center" vertical="center" wrapText="1" readingOrder="2"/>
    </xf>
    <xf numFmtId="0" fontId="75" fillId="0" borderId="53" xfId="0" applyFont="1" applyBorder="1" applyAlignment="1">
      <alignment horizontal="center" vertical="center" wrapText="1" readingOrder="2"/>
    </xf>
    <xf numFmtId="0" fontId="125" fillId="0" borderId="44" xfId="0" applyFont="1" applyBorder="1" applyAlignment="1">
      <alignment horizontal="center" vertical="center" wrapText="1" readingOrder="1"/>
    </xf>
    <xf numFmtId="0" fontId="0" fillId="0" borderId="0" xfId="0" applyAlignment="1">
      <alignment readingOrder="2"/>
    </xf>
    <xf numFmtId="0" fontId="36" fillId="0" borderId="0" xfId="0" applyFont="1" applyAlignment="1">
      <alignment readingOrder="2"/>
    </xf>
    <xf numFmtId="2" fontId="75" fillId="0" borderId="0" xfId="0" applyNumberFormat="1" applyFont="1" applyBorder="1"/>
    <xf numFmtId="2" fontId="110" fillId="74" borderId="36" xfId="105" applyNumberFormat="1" applyFont="1" applyFill="1" applyBorder="1" applyAlignment="1">
      <alignment horizontal="center"/>
    </xf>
    <xf numFmtId="2" fontId="76" fillId="0" borderId="0" xfId="103" applyNumberFormat="1" applyFont="1" applyBorder="1" applyAlignment="1">
      <alignment horizontal="center"/>
    </xf>
    <xf numFmtId="2" fontId="76" fillId="0" borderId="0" xfId="0" applyNumberFormat="1" applyFont="1" applyBorder="1" applyAlignment="1">
      <alignment horizontal="center"/>
    </xf>
    <xf numFmtId="172" fontId="75" fillId="0" borderId="14" xfId="79" applyNumberFormat="1" applyFont="1" applyFill="1" applyBorder="1"/>
    <xf numFmtId="173" fontId="76" fillId="0" borderId="71" xfId="0" applyNumberFormat="1" applyFont="1" applyFill="1" applyBorder="1" applyAlignment="1">
      <alignment horizontal="center"/>
    </xf>
    <xf numFmtId="172" fontId="75" fillId="0" borderId="70" xfId="79" applyNumberFormat="1" applyFont="1" applyFill="1" applyBorder="1" applyAlignment="1">
      <alignment horizontal="center"/>
    </xf>
    <xf numFmtId="0" fontId="75" fillId="0" borderId="0" xfId="0" applyFont="1" applyAlignment="1">
      <alignment horizontal="center" vertical="center"/>
    </xf>
    <xf numFmtId="169" fontId="75" fillId="0" borderId="70" xfId="0" applyNumberFormat="1" applyFont="1" applyFill="1" applyBorder="1" applyAlignment="1"/>
    <xf numFmtId="0" fontId="111" fillId="0" borderId="0" xfId="0" applyFont="1" applyAlignment="1">
      <alignment horizontal="right" wrapText="1" readingOrder="2"/>
    </xf>
  </cellXfs>
  <cellStyles count="938">
    <cellStyle name="=C:\WINNT\SYSTEM32\COMMAND.COM" xfId="118"/>
    <cellStyle name="20% - Accent1" xfId="1"/>
    <cellStyle name="20% - Accent1 2" xfId="119"/>
    <cellStyle name="20% - Accent1 3" xfId="830"/>
    <cellStyle name="20% - Accent2" xfId="2"/>
    <cellStyle name="20% - Accent2 2" xfId="120"/>
    <cellStyle name="20% - Accent2 3" xfId="831"/>
    <cellStyle name="20% - Accent3" xfId="3"/>
    <cellStyle name="20% - Accent3 2" xfId="121"/>
    <cellStyle name="20% - Accent3 3" xfId="832"/>
    <cellStyle name="20% - Accent4" xfId="4"/>
    <cellStyle name="20% - Accent4 2" xfId="122"/>
    <cellStyle name="20% - Accent4 3" xfId="833"/>
    <cellStyle name="20% - Accent5" xfId="5"/>
    <cellStyle name="20% - Accent5 2" xfId="834"/>
    <cellStyle name="20% - Accent6" xfId="6"/>
    <cellStyle name="20% - Accent6 2" xfId="81"/>
    <cellStyle name="20% - Accent6 3" xfId="835"/>
    <cellStyle name="20% - הדגשה1 2" xfId="123"/>
    <cellStyle name="20% - הדגשה1 2 2" xfId="874"/>
    <cellStyle name="20% - הדגשה2 2" xfId="124"/>
    <cellStyle name="20% - הדגשה2 2 2" xfId="875"/>
    <cellStyle name="20% - הדגשה3 2" xfId="125"/>
    <cellStyle name="20% - הדגשה3 2 2" xfId="876"/>
    <cellStyle name="20% - הדגשה4 2" xfId="126"/>
    <cellStyle name="20% - הדגשה4 2 2" xfId="877"/>
    <cellStyle name="20% - הדגשה5 2" xfId="127"/>
    <cellStyle name="20% - הדגשה5 2 2" xfId="878"/>
    <cellStyle name="20% - הדגשה6 2" xfId="128"/>
    <cellStyle name="20% - הדגשה6 2 2" xfId="879"/>
    <cellStyle name="40% - Accent1" xfId="7"/>
    <cellStyle name="40% - Accent1 2" xfId="129"/>
    <cellStyle name="40% - Accent1 3" xfId="836"/>
    <cellStyle name="40% - Accent2" xfId="8"/>
    <cellStyle name="40% - Accent2 2" xfId="837"/>
    <cellStyle name="40% - Accent3" xfId="9"/>
    <cellStyle name="40% - Accent3 2" xfId="130"/>
    <cellStyle name="40% - Accent3 3" xfId="838"/>
    <cellStyle name="40% - Accent4" xfId="10"/>
    <cellStyle name="40% - Accent4 2" xfId="131"/>
    <cellStyle name="40% - Accent4 3" xfId="839"/>
    <cellStyle name="40% - Accent5" xfId="11"/>
    <cellStyle name="40% - Accent5 2" xfId="840"/>
    <cellStyle name="40% - Accent6" xfId="12"/>
    <cellStyle name="40% - Accent6 2" xfId="132"/>
    <cellStyle name="40% - Accent6 3" xfId="841"/>
    <cellStyle name="40% - הדגשה1 2" xfId="133"/>
    <cellStyle name="40% - הדגשה1 2 2" xfId="880"/>
    <cellStyle name="40% - הדגשה2 2" xfId="134"/>
    <cellStyle name="40% - הדגשה2 2 2" xfId="881"/>
    <cellStyle name="40% - הדגשה3 2" xfId="135"/>
    <cellStyle name="40% - הדגשה3 2 2" xfId="882"/>
    <cellStyle name="40% - הדגשה4 2" xfId="136"/>
    <cellStyle name="40% - הדגשה4 2 2" xfId="883"/>
    <cellStyle name="40% - הדגשה5 2" xfId="137"/>
    <cellStyle name="40% - הדגשה5 2 2" xfId="884"/>
    <cellStyle name="40% - הדגשה6 2" xfId="138"/>
    <cellStyle name="40% - הדגשה6 2 2" xfId="885"/>
    <cellStyle name="60% - Accent1" xfId="13"/>
    <cellStyle name="60% - Accent1 2" xfId="139"/>
    <cellStyle name="60% - Accent1 3" xfId="842"/>
    <cellStyle name="60% - Accent2" xfId="14"/>
    <cellStyle name="60% - Accent2 2" xfId="843"/>
    <cellStyle name="60% - Accent3" xfId="15"/>
    <cellStyle name="60% - Accent3 2" xfId="140"/>
    <cellStyle name="60% - Accent3 3" xfId="844"/>
    <cellStyle name="60% - Accent4" xfId="16"/>
    <cellStyle name="60% - Accent4 2" xfId="141"/>
    <cellStyle name="60% - Accent4 3" xfId="845"/>
    <cellStyle name="60% - Accent5" xfId="17"/>
    <cellStyle name="60% - Accent5 2" xfId="846"/>
    <cellStyle name="60% - Accent6" xfId="18"/>
    <cellStyle name="60% - Accent6 2" xfId="142"/>
    <cellStyle name="60% - Accent6 3" xfId="847"/>
    <cellStyle name="60% - הדגשה1 2" xfId="143"/>
    <cellStyle name="60% - הדגשה1 2 2" xfId="886"/>
    <cellStyle name="60% - הדגשה2 2" xfId="144"/>
    <cellStyle name="60% - הדגשה2 2 2" xfId="887"/>
    <cellStyle name="60% - הדגשה3 2" xfId="145"/>
    <cellStyle name="60% - הדגשה3 2 2" xfId="888"/>
    <cellStyle name="60% - הדגשה4 2" xfId="146"/>
    <cellStyle name="60% - הדגשה4 2 2" xfId="889"/>
    <cellStyle name="60% - הדגשה5 2" xfId="147"/>
    <cellStyle name="60% - הדגשה5 2 2" xfId="890"/>
    <cellStyle name="60% - הדגשה6 2" xfId="148"/>
    <cellStyle name="60% - הדגשה6 2 2" xfId="891"/>
    <cellStyle name="Accent1" xfId="19"/>
    <cellStyle name="Accent1 - 20%" xfId="149"/>
    <cellStyle name="Accent1 - 20% 2" xfId="150"/>
    <cellStyle name="Accent1 - 40%" xfId="151"/>
    <cellStyle name="Accent1 - 40% 2" xfId="152"/>
    <cellStyle name="Accent1 - 60%" xfId="153"/>
    <cellStyle name="Accent1 - 60% 2" xfId="154"/>
    <cellStyle name="Accent1 10" xfId="155"/>
    <cellStyle name="Accent1 11" xfId="156"/>
    <cellStyle name="Accent1 12" xfId="848"/>
    <cellStyle name="Accent1 13" xfId="927"/>
    <cellStyle name="Accent1 2" xfId="157"/>
    <cellStyle name="Accent1 3" xfId="158"/>
    <cellStyle name="Accent1 4" xfId="159"/>
    <cellStyle name="Accent1 5" xfId="160"/>
    <cellStyle name="Accent1 6" xfId="161"/>
    <cellStyle name="Accent1 7" xfId="162"/>
    <cellStyle name="Accent1 8" xfId="163"/>
    <cellStyle name="Accent1 9" xfId="164"/>
    <cellStyle name="Accent2" xfId="20"/>
    <cellStyle name="Accent2 - 20%" xfId="165"/>
    <cellStyle name="Accent2 - 20% 2" xfId="166"/>
    <cellStyle name="Accent2 - 40%" xfId="167"/>
    <cellStyle name="Accent2 - 40% 2" xfId="168"/>
    <cellStyle name="Accent2 - 60%" xfId="169"/>
    <cellStyle name="Accent2 - 60% 2" xfId="170"/>
    <cellStyle name="Accent2 2" xfId="849"/>
    <cellStyle name="Accent2 3" xfId="928"/>
    <cellStyle name="Accent3" xfId="21"/>
    <cellStyle name="Accent3 - 20%" xfId="171"/>
    <cellStyle name="Accent3 - 20% 2" xfId="172"/>
    <cellStyle name="Accent3 - 40%" xfId="173"/>
    <cellStyle name="Accent3 - 40% 2" xfId="174"/>
    <cellStyle name="Accent3 - 60%" xfId="175"/>
    <cellStyle name="Accent3 - 60% 2" xfId="176"/>
    <cellStyle name="Accent3 2" xfId="850"/>
    <cellStyle name="Accent3 3" xfId="929"/>
    <cellStyle name="Accent4" xfId="22"/>
    <cellStyle name="Accent4 - 20%" xfId="177"/>
    <cellStyle name="Accent4 - 20% 2" xfId="178"/>
    <cellStyle name="Accent4 - 40%" xfId="179"/>
    <cellStyle name="Accent4 - 40% 2" xfId="180"/>
    <cellStyle name="Accent4 - 60%" xfId="181"/>
    <cellStyle name="Accent4 - 60% 2" xfId="182"/>
    <cellStyle name="Accent4 10" xfId="183"/>
    <cellStyle name="Accent4 11" xfId="184"/>
    <cellStyle name="Accent4 12" xfId="851"/>
    <cellStyle name="Accent4 13" xfId="930"/>
    <cellStyle name="Accent4 2" xfId="185"/>
    <cellStyle name="Accent4 3" xfId="186"/>
    <cellStyle name="Accent4 4" xfId="187"/>
    <cellStyle name="Accent4 5" xfId="188"/>
    <cellStyle name="Accent4 6" xfId="189"/>
    <cellStyle name="Accent4 7" xfId="190"/>
    <cellStyle name="Accent4 8" xfId="191"/>
    <cellStyle name="Accent4 9" xfId="192"/>
    <cellStyle name="Accent5" xfId="23"/>
    <cellStyle name="Accent5 - 20%" xfId="193"/>
    <cellStyle name="Accent5 - 20% 2" xfId="194"/>
    <cellStyle name="Accent5 - 40%" xfId="195"/>
    <cellStyle name="Accent5 - 60%" xfId="196"/>
    <cellStyle name="Accent5 - 60% 2" xfId="197"/>
    <cellStyle name="Accent5 2" xfId="852"/>
    <cellStyle name="Accent5 3" xfId="931"/>
    <cellStyle name="Accent6" xfId="24"/>
    <cellStyle name="Accent6 - 20%" xfId="198"/>
    <cellStyle name="Accent6 - 40%" xfId="199"/>
    <cellStyle name="Accent6 - 40% 2" xfId="200"/>
    <cellStyle name="Accent6 - 60%" xfId="201"/>
    <cellStyle name="Accent6 - 60% 2" xfId="202"/>
    <cellStyle name="Accent6 2" xfId="853"/>
    <cellStyle name="Accent6 3" xfId="932"/>
    <cellStyle name="Bad" xfId="25"/>
    <cellStyle name="Bad 2" xfId="854"/>
    <cellStyle name="Calculation" xfId="26"/>
    <cellStyle name="Calculation 2" xfId="203"/>
    <cellStyle name="Calculation 3" xfId="855"/>
    <cellStyle name="Check Cell" xfId="27"/>
    <cellStyle name="Check Cell 2" xfId="856"/>
    <cellStyle name="Comma" xfId="79" builtinId="3"/>
    <cellStyle name="Comma [0]" xfId="28"/>
    <cellStyle name="Comma [0] 2" xfId="82"/>
    <cellStyle name="Comma [0] 2 2" xfId="204"/>
    <cellStyle name="Comma [0] 2 2 2" xfId="205"/>
    <cellStyle name="Comma [0] 2 3" xfId="206"/>
    <cellStyle name="Comma [0] 3" xfId="207"/>
    <cellStyle name="Comma 10" xfId="208"/>
    <cellStyle name="Comma 100" xfId="209"/>
    <cellStyle name="Comma 100 2" xfId="210"/>
    <cellStyle name="Comma 101" xfId="211"/>
    <cellStyle name="Comma 102" xfId="212"/>
    <cellStyle name="Comma 102 2" xfId="213"/>
    <cellStyle name="Comma 103" xfId="214"/>
    <cellStyle name="Comma 103 2" xfId="215"/>
    <cellStyle name="Comma 104" xfId="216"/>
    <cellStyle name="Comma 104 2" xfId="217"/>
    <cellStyle name="Comma 105" xfId="218"/>
    <cellStyle name="Comma 105 2" xfId="219"/>
    <cellStyle name="Comma 106" xfId="220"/>
    <cellStyle name="Comma 106 2" xfId="221"/>
    <cellStyle name="Comma 107" xfId="222"/>
    <cellStyle name="Comma 107 2" xfId="223"/>
    <cellStyle name="Comma 108" xfId="224"/>
    <cellStyle name="Comma 108 2" xfId="225"/>
    <cellStyle name="Comma 109" xfId="226"/>
    <cellStyle name="Comma 109 2" xfId="227"/>
    <cellStyle name="Comma 11" xfId="228"/>
    <cellStyle name="Comma 110" xfId="229"/>
    <cellStyle name="Comma 110 2" xfId="230"/>
    <cellStyle name="Comma 111" xfId="231"/>
    <cellStyle name="Comma 111 2" xfId="232"/>
    <cellStyle name="Comma 112" xfId="233"/>
    <cellStyle name="Comma 112 2" xfId="234"/>
    <cellStyle name="Comma 113" xfId="235"/>
    <cellStyle name="Comma 113 2" xfId="236"/>
    <cellStyle name="Comma 114" xfId="237"/>
    <cellStyle name="Comma 114 2" xfId="238"/>
    <cellStyle name="Comma 115" xfId="239"/>
    <cellStyle name="Comma 116" xfId="240"/>
    <cellStyle name="Comma 117" xfId="241"/>
    <cellStyle name="Comma 118" xfId="242"/>
    <cellStyle name="Comma 119" xfId="243"/>
    <cellStyle name="Comma 12" xfId="244"/>
    <cellStyle name="Comma 120" xfId="245"/>
    <cellStyle name="Comma 121" xfId="246"/>
    <cellStyle name="Comma 122" xfId="247"/>
    <cellStyle name="Comma 123" xfId="248"/>
    <cellStyle name="Comma 124" xfId="249"/>
    <cellStyle name="Comma 125" xfId="250"/>
    <cellStyle name="Comma 126" xfId="251"/>
    <cellStyle name="Comma 127" xfId="252"/>
    <cellStyle name="Comma 128" xfId="253"/>
    <cellStyle name="Comma 129" xfId="254"/>
    <cellStyle name="Comma 13" xfId="255"/>
    <cellStyle name="Comma 130" xfId="256"/>
    <cellStyle name="Comma 131" xfId="257"/>
    <cellStyle name="Comma 132" xfId="258"/>
    <cellStyle name="Comma 133" xfId="259"/>
    <cellStyle name="Comma 134" xfId="260"/>
    <cellStyle name="Comma 135" xfId="261"/>
    <cellStyle name="Comma 136" xfId="262"/>
    <cellStyle name="Comma 137" xfId="263"/>
    <cellStyle name="Comma 138" xfId="264"/>
    <cellStyle name="Comma 139" xfId="265"/>
    <cellStyle name="Comma 14" xfId="266"/>
    <cellStyle name="Comma 140" xfId="267"/>
    <cellStyle name="Comma 141" xfId="268"/>
    <cellStyle name="Comma 142" xfId="269"/>
    <cellStyle name="Comma 143" xfId="270"/>
    <cellStyle name="Comma 144" xfId="271"/>
    <cellStyle name="Comma 145" xfId="272"/>
    <cellStyle name="Comma 146" xfId="273"/>
    <cellStyle name="Comma 147" xfId="274"/>
    <cellStyle name="Comma 148" xfId="275"/>
    <cellStyle name="Comma 149" xfId="276"/>
    <cellStyle name="Comma 15" xfId="277"/>
    <cellStyle name="Comma 150" xfId="278"/>
    <cellStyle name="Comma 151" xfId="279"/>
    <cellStyle name="Comma 152" xfId="280"/>
    <cellStyle name="Comma 153" xfId="281"/>
    <cellStyle name="Comma 154" xfId="282"/>
    <cellStyle name="Comma 155" xfId="283"/>
    <cellStyle name="Comma 156" xfId="284"/>
    <cellStyle name="Comma 157" xfId="285"/>
    <cellStyle name="Comma 158" xfId="286"/>
    <cellStyle name="Comma 159" xfId="287"/>
    <cellStyle name="Comma 16" xfId="288"/>
    <cellStyle name="Comma 160" xfId="289"/>
    <cellStyle name="Comma 161" xfId="290"/>
    <cellStyle name="Comma 162" xfId="291"/>
    <cellStyle name="Comma 163" xfId="292"/>
    <cellStyle name="Comma 164" xfId="293"/>
    <cellStyle name="Comma 165" xfId="294"/>
    <cellStyle name="Comma 166" xfId="295"/>
    <cellStyle name="Comma 167" xfId="296"/>
    <cellStyle name="Comma 168" xfId="297"/>
    <cellStyle name="Comma 169" xfId="298"/>
    <cellStyle name="Comma 17" xfId="299"/>
    <cellStyle name="Comma 170" xfId="300"/>
    <cellStyle name="Comma 171" xfId="301"/>
    <cellStyle name="Comma 172" xfId="302"/>
    <cellStyle name="Comma 173" xfId="303"/>
    <cellStyle name="Comma 174" xfId="304"/>
    <cellStyle name="Comma 175" xfId="305"/>
    <cellStyle name="Comma 176" xfId="306"/>
    <cellStyle name="Comma 177" xfId="307"/>
    <cellStyle name="Comma 178" xfId="308"/>
    <cellStyle name="Comma 179" xfId="309"/>
    <cellStyle name="Comma 18" xfId="310"/>
    <cellStyle name="Comma 180" xfId="311"/>
    <cellStyle name="Comma 181" xfId="312"/>
    <cellStyle name="Comma 182" xfId="313"/>
    <cellStyle name="Comma 183" xfId="314"/>
    <cellStyle name="Comma 184" xfId="315"/>
    <cellStyle name="Comma 185" xfId="316"/>
    <cellStyle name="Comma 186" xfId="317"/>
    <cellStyle name="Comma 187" xfId="318"/>
    <cellStyle name="Comma 188" xfId="319"/>
    <cellStyle name="Comma 189" xfId="320"/>
    <cellStyle name="Comma 19" xfId="321"/>
    <cellStyle name="Comma 190" xfId="322"/>
    <cellStyle name="Comma 191" xfId="323"/>
    <cellStyle name="Comma 192" xfId="324"/>
    <cellStyle name="Comma 193" xfId="325"/>
    <cellStyle name="Comma 194" xfId="326"/>
    <cellStyle name="Comma 195" xfId="327"/>
    <cellStyle name="Comma 196" xfId="328"/>
    <cellStyle name="Comma 197" xfId="329"/>
    <cellStyle name="Comma 198" xfId="330"/>
    <cellStyle name="Comma 199" xfId="331"/>
    <cellStyle name="Comma 2" xfId="29"/>
    <cellStyle name="Comma 2 2" xfId="30"/>
    <cellStyle name="Comma 2 2 2" xfId="84"/>
    <cellStyle name="Comma 2 3" xfId="83"/>
    <cellStyle name="Comma 2 4" xfId="102"/>
    <cellStyle name="Comma 2 5" xfId="332"/>
    <cellStyle name="Comma 2 6" xfId="892"/>
    <cellStyle name="Comma 20" xfId="333"/>
    <cellStyle name="Comma 200" xfId="334"/>
    <cellStyle name="Comma 201" xfId="335"/>
    <cellStyle name="Comma 202" xfId="336"/>
    <cellStyle name="Comma 203" xfId="337"/>
    <cellStyle name="Comma 204" xfId="338"/>
    <cellStyle name="Comma 205" xfId="339"/>
    <cellStyle name="Comma 206" xfId="340"/>
    <cellStyle name="Comma 207" xfId="341"/>
    <cellStyle name="Comma 208" xfId="342"/>
    <cellStyle name="Comma 209" xfId="343"/>
    <cellStyle name="Comma 21" xfId="344"/>
    <cellStyle name="Comma 210" xfId="345"/>
    <cellStyle name="Comma 211" xfId="346"/>
    <cellStyle name="Comma 212" xfId="347"/>
    <cellStyle name="Comma 213" xfId="348"/>
    <cellStyle name="Comma 214" xfId="349"/>
    <cellStyle name="Comma 215" xfId="350"/>
    <cellStyle name="Comma 216" xfId="351"/>
    <cellStyle name="Comma 217" xfId="352"/>
    <cellStyle name="Comma 218" xfId="353"/>
    <cellStyle name="Comma 219" xfId="354"/>
    <cellStyle name="Comma 22" xfId="355"/>
    <cellStyle name="Comma 220" xfId="356"/>
    <cellStyle name="Comma 221" xfId="357"/>
    <cellStyle name="Comma 222" xfId="358"/>
    <cellStyle name="Comma 223" xfId="359"/>
    <cellStyle name="Comma 224" xfId="360"/>
    <cellStyle name="Comma 225" xfId="361"/>
    <cellStyle name="Comma 226" xfId="362"/>
    <cellStyle name="Comma 227" xfId="363"/>
    <cellStyle name="Comma 228" xfId="364"/>
    <cellStyle name="Comma 229" xfId="365"/>
    <cellStyle name="Comma 23" xfId="366"/>
    <cellStyle name="Comma 230" xfId="367"/>
    <cellStyle name="Comma 231" xfId="368"/>
    <cellStyle name="Comma 232" xfId="369"/>
    <cellStyle name="Comma 233" xfId="370"/>
    <cellStyle name="Comma 234" xfId="371"/>
    <cellStyle name="Comma 235" xfId="372"/>
    <cellStyle name="Comma 236" xfId="373"/>
    <cellStyle name="Comma 237" xfId="374"/>
    <cellStyle name="Comma 238" xfId="375"/>
    <cellStyle name="Comma 239" xfId="376"/>
    <cellStyle name="Comma 24" xfId="377"/>
    <cellStyle name="Comma 240" xfId="378"/>
    <cellStyle name="Comma 241" xfId="379"/>
    <cellStyle name="Comma 242" xfId="380"/>
    <cellStyle name="Comma 243" xfId="381"/>
    <cellStyle name="Comma 244" xfId="382"/>
    <cellStyle name="Comma 245" xfId="383"/>
    <cellStyle name="Comma 246" xfId="384"/>
    <cellStyle name="Comma 247" xfId="385"/>
    <cellStyle name="Comma 248" xfId="386"/>
    <cellStyle name="Comma 249" xfId="387"/>
    <cellStyle name="Comma 25" xfId="388"/>
    <cellStyle name="Comma 250" xfId="389"/>
    <cellStyle name="Comma 251" xfId="390"/>
    <cellStyle name="Comma 252" xfId="391"/>
    <cellStyle name="Comma 253" xfId="392"/>
    <cellStyle name="Comma 254" xfId="393"/>
    <cellStyle name="Comma 255" xfId="394"/>
    <cellStyle name="Comma 256" xfId="395"/>
    <cellStyle name="Comma 257" xfId="396"/>
    <cellStyle name="Comma 258" xfId="397"/>
    <cellStyle name="Comma 259" xfId="398"/>
    <cellStyle name="Comma 26" xfId="399"/>
    <cellStyle name="Comma 260" xfId="400"/>
    <cellStyle name="Comma 261" xfId="857"/>
    <cellStyle name="Comma 262" xfId="933"/>
    <cellStyle name="Comma 27" xfId="401"/>
    <cellStyle name="Comma 28" xfId="402"/>
    <cellStyle name="Comma 29" xfId="403"/>
    <cellStyle name="Comma 3" xfId="80"/>
    <cellStyle name="Comma 3 2" xfId="404"/>
    <cellStyle name="Comma 3 2 2" xfId="915"/>
    <cellStyle name="Comma 3 3" xfId="872"/>
    <cellStyle name="Comma 30" xfId="405"/>
    <cellStyle name="Comma 31" xfId="406"/>
    <cellStyle name="Comma 32" xfId="407"/>
    <cellStyle name="Comma 33" xfId="408"/>
    <cellStyle name="Comma 34" xfId="409"/>
    <cellStyle name="Comma 35" xfId="410"/>
    <cellStyle name="Comma 36" xfId="411"/>
    <cellStyle name="Comma 37" xfId="412"/>
    <cellStyle name="Comma 38" xfId="413"/>
    <cellStyle name="Comma 39" xfId="414"/>
    <cellStyle name="Comma 4" xfId="106"/>
    <cellStyle name="Comma 4 2" xfId="415"/>
    <cellStyle name="Comma 4 3" xfId="913"/>
    <cellStyle name="Comma 40" xfId="416"/>
    <cellStyle name="Comma 41" xfId="417"/>
    <cellStyle name="Comma 42" xfId="418"/>
    <cellStyle name="Comma 43" xfId="419"/>
    <cellStyle name="Comma 44" xfId="420"/>
    <cellStyle name="Comma 45" xfId="421"/>
    <cellStyle name="Comma 46" xfId="422"/>
    <cellStyle name="Comma 47" xfId="423"/>
    <cellStyle name="Comma 48" xfId="424"/>
    <cellStyle name="Comma 49" xfId="425"/>
    <cellStyle name="Comma 5" xfId="107"/>
    <cellStyle name="Comma 5 2" xfId="426"/>
    <cellStyle name="Comma 5 3" xfId="427"/>
    <cellStyle name="Comma 5 4" xfId="920"/>
    <cellStyle name="Comma 50" xfId="428"/>
    <cellStyle name="Comma 51" xfId="429"/>
    <cellStyle name="Comma 52" xfId="430"/>
    <cellStyle name="Comma 53" xfId="431"/>
    <cellStyle name="Comma 54" xfId="432"/>
    <cellStyle name="Comma 55" xfId="433"/>
    <cellStyle name="Comma 56" xfId="434"/>
    <cellStyle name="Comma 57" xfId="435"/>
    <cellStyle name="Comma 58" xfId="436"/>
    <cellStyle name="Comma 59" xfId="437"/>
    <cellStyle name="Comma 6" xfId="438"/>
    <cellStyle name="Comma 6 2" xfId="439"/>
    <cellStyle name="Comma 6 3" xfId="924"/>
    <cellStyle name="Comma 60" xfId="440"/>
    <cellStyle name="Comma 61" xfId="441"/>
    <cellStyle name="Comma 62" xfId="442"/>
    <cellStyle name="Comma 63" xfId="443"/>
    <cellStyle name="Comma 64" xfId="444"/>
    <cellStyle name="Comma 65" xfId="445"/>
    <cellStyle name="Comma 66" xfId="446"/>
    <cellStyle name="Comma 67" xfId="447"/>
    <cellStyle name="Comma 68" xfId="448"/>
    <cellStyle name="Comma 69" xfId="449"/>
    <cellStyle name="Comma 7" xfId="450"/>
    <cellStyle name="Comma 70" xfId="451"/>
    <cellStyle name="Comma 71" xfId="452"/>
    <cellStyle name="Comma 72" xfId="453"/>
    <cellStyle name="Comma 73" xfId="454"/>
    <cellStyle name="Comma 74" xfId="455"/>
    <cellStyle name="Comma 75" xfId="456"/>
    <cellStyle name="Comma 76" xfId="457"/>
    <cellStyle name="Comma 77" xfId="458"/>
    <cellStyle name="Comma 78" xfId="459"/>
    <cellStyle name="Comma 79" xfId="460"/>
    <cellStyle name="Comma 8" xfId="461"/>
    <cellStyle name="Comma 80" xfId="462"/>
    <cellStyle name="Comma 81" xfId="463"/>
    <cellStyle name="Comma 82" xfId="464"/>
    <cellStyle name="Comma 83" xfId="465"/>
    <cellStyle name="Comma 84" xfId="466"/>
    <cellStyle name="Comma 85" xfId="467"/>
    <cellStyle name="Comma 86" xfId="468"/>
    <cellStyle name="Comma 87" xfId="469"/>
    <cellStyle name="Comma 88" xfId="470"/>
    <cellStyle name="Comma 88 2" xfId="471"/>
    <cellStyle name="Comma 89" xfId="472"/>
    <cellStyle name="Comma 89 2" xfId="473"/>
    <cellStyle name="Comma 9" xfId="474"/>
    <cellStyle name="Comma 90" xfId="475"/>
    <cellStyle name="Comma 90 2" xfId="476"/>
    <cellStyle name="Comma 91" xfId="477"/>
    <cellStyle name="Comma 91 2" xfId="478"/>
    <cellStyle name="Comma 92" xfId="479"/>
    <cellStyle name="Comma 92 2" xfId="480"/>
    <cellStyle name="Comma 93" xfId="481"/>
    <cellStyle name="Comma 93 2" xfId="482"/>
    <cellStyle name="Comma 94" xfId="483"/>
    <cellStyle name="Comma 94 2" xfId="484"/>
    <cellStyle name="Comma 95" xfId="485"/>
    <cellStyle name="Comma 95 2" xfId="486"/>
    <cellStyle name="Comma 96" xfId="487"/>
    <cellStyle name="Comma 96 2" xfId="488"/>
    <cellStyle name="Comma 97" xfId="489"/>
    <cellStyle name="Comma 97 2" xfId="490"/>
    <cellStyle name="Comma 98" xfId="491"/>
    <cellStyle name="Comma 98 2" xfId="492"/>
    <cellStyle name="Comma 99" xfId="493"/>
    <cellStyle name="Comma 99 2" xfId="494"/>
    <cellStyle name="Comma0" xfId="495"/>
    <cellStyle name="Currency [0]" xfId="31"/>
    <cellStyle name="Currency [0] _1" xfId="496"/>
    <cellStyle name="Currency [0] 2" xfId="85"/>
    <cellStyle name="Currency [0] 3" xfId="115"/>
    <cellStyle name="Currency [0] 4" xfId="116"/>
    <cellStyle name="Currency [0] 5" xfId="825"/>
    <cellStyle name="Currency0" xfId="497"/>
    <cellStyle name="Date" xfId="74"/>
    <cellStyle name="Date 2" xfId="498"/>
    <cellStyle name="Emphasis 1" xfId="499"/>
    <cellStyle name="Emphasis 1 2" xfId="500"/>
    <cellStyle name="Emphasis 2" xfId="501"/>
    <cellStyle name="Emphasis 2 2" xfId="502"/>
    <cellStyle name="Emphasis 3" xfId="503"/>
    <cellStyle name="Explanatory Text" xfId="32"/>
    <cellStyle name="Explanatory Text 2" xfId="858"/>
    <cellStyle name="Fixed" xfId="75"/>
    <cellStyle name="Fixed 2" xfId="504"/>
    <cellStyle name="Good" xfId="33"/>
    <cellStyle name="Good 2" xfId="859"/>
    <cellStyle name="Heading 1" xfId="34"/>
    <cellStyle name="Heading 1 2" xfId="505"/>
    <cellStyle name="Heading 1 3" xfId="860"/>
    <cellStyle name="Heading 2" xfId="35"/>
    <cellStyle name="Heading 2 2" xfId="506"/>
    <cellStyle name="Heading 2 3" xfId="861"/>
    <cellStyle name="Heading 3" xfId="36"/>
    <cellStyle name="Heading 3 2" xfId="507"/>
    <cellStyle name="Heading 3 3" xfId="862"/>
    <cellStyle name="Heading 4" xfId="37"/>
    <cellStyle name="Heading 4 2" xfId="508"/>
    <cellStyle name="Heading 4 3" xfId="863"/>
    <cellStyle name="Heading1" xfId="76"/>
    <cellStyle name="Heading2" xfId="77"/>
    <cellStyle name="Hyperlink 2" xfId="509"/>
    <cellStyle name="Hyperlink 2 2" xfId="510"/>
    <cellStyle name="Hyperlink 3" xfId="511"/>
    <cellStyle name="Hyperlink 4" xfId="512"/>
    <cellStyle name="Hyperlink 5" xfId="513"/>
    <cellStyle name="Input" xfId="38"/>
    <cellStyle name="Input 2" xfId="86"/>
    <cellStyle name="Input 3" xfId="864"/>
    <cellStyle name="Linked Cell" xfId="39"/>
    <cellStyle name="Linked Cell 2" xfId="865"/>
    <cellStyle name="MS_English" xfId="78"/>
    <cellStyle name="Neutral" xfId="40"/>
    <cellStyle name="Neutral 2" xfId="866"/>
    <cellStyle name="Normal" xfId="0" builtinId="0"/>
    <cellStyle name="Normal 10" xfId="41"/>
    <cellStyle name="Normal 10 2" xfId="514"/>
    <cellStyle name="Normal 10 3" xfId="515"/>
    <cellStyle name="Normal 10 4" xfId="516"/>
    <cellStyle name="Normal 10 5" xfId="517"/>
    <cellStyle name="Normal 10 6" xfId="922"/>
    <cellStyle name="Normal 100" xfId="518"/>
    <cellStyle name="Normal 101" xfId="519"/>
    <cellStyle name="Normal 102" xfId="520"/>
    <cellStyle name="Normal 103" xfId="521"/>
    <cellStyle name="Normal 104" xfId="522"/>
    <cellStyle name="Normal 105" xfId="523"/>
    <cellStyle name="Normal 106" xfId="524"/>
    <cellStyle name="Normal 107" xfId="525"/>
    <cellStyle name="Normal 108" xfId="526"/>
    <cellStyle name="Normal 109" xfId="527"/>
    <cellStyle name="Normal 11" xfId="73"/>
    <cellStyle name="Normal 11 2" xfId="104"/>
    <cellStyle name="Normal 11 3" xfId="117"/>
    <cellStyle name="Normal 110" xfId="528"/>
    <cellStyle name="Normal 111" xfId="529"/>
    <cellStyle name="Normal 112" xfId="530"/>
    <cellStyle name="Normal 113" xfId="531"/>
    <cellStyle name="Normal 114" xfId="532"/>
    <cellStyle name="Normal 115" xfId="533"/>
    <cellStyle name="Normal 116" xfId="534"/>
    <cellStyle name="Normal 117" xfId="535"/>
    <cellStyle name="Normal 118" xfId="536"/>
    <cellStyle name="Normal 119" xfId="537"/>
    <cellStyle name="Normal 12" xfId="108"/>
    <cellStyle name="Normal 12 2" xfId="538"/>
    <cellStyle name="Normal 12 3" xfId="539"/>
    <cellStyle name="Normal 120" xfId="937"/>
    <cellStyle name="Normal 13" xfId="540"/>
    <cellStyle name="Normal 13 2" xfId="541"/>
    <cellStyle name="Normal 14" xfId="542"/>
    <cellStyle name="Normal 14 2" xfId="543"/>
    <cellStyle name="Normal 14 3" xfId="923"/>
    <cellStyle name="Normal 15" xfId="544"/>
    <cellStyle name="Normal 15 2" xfId="545"/>
    <cellStyle name="Normal 15 3" xfId="926"/>
    <cellStyle name="Normal 16" xfId="546"/>
    <cellStyle name="Normal 16 2" xfId="547"/>
    <cellStyle name="Normal 17" xfId="548"/>
    <cellStyle name="Normal 18" xfId="549"/>
    <cellStyle name="Normal 18 2" xfId="550"/>
    <cellStyle name="Normal 19" xfId="551"/>
    <cellStyle name="Normal 2" xfId="42"/>
    <cellStyle name="Normal 2 2" xfId="43"/>
    <cellStyle name="Normal 2 2 2" xfId="88"/>
    <cellStyle name="Normal 2 2 2 2" xfId="552"/>
    <cellStyle name="Normal 2 2 3" xfId="553"/>
    <cellStyle name="Normal 2 2 3 2" xfId="554"/>
    <cellStyle name="Normal 2 2 3 2 2" xfId="555"/>
    <cellStyle name="Normal 2 2 3 3" xfId="556"/>
    <cellStyle name="Normal 2 2 3 3 2" xfId="557"/>
    <cellStyle name="Normal 2 2 3 4" xfId="558"/>
    <cellStyle name="Normal 2 2 3 4 2" xfId="559"/>
    <cellStyle name="Normal 2 2 3 5" xfId="560"/>
    <cellStyle name="Normal 2 2 3 5 2" xfId="561"/>
    <cellStyle name="Normal 2 2 3 6" xfId="562"/>
    <cellStyle name="Normal 2 2 3 6 2" xfId="563"/>
    <cellStyle name="Normal 2 2 3 7" xfId="564"/>
    <cellStyle name="Normal 2 2 4" xfId="565"/>
    <cellStyle name="Normal 2 2 4 2" xfId="566"/>
    <cellStyle name="Normal 2 2 5" xfId="567"/>
    <cellStyle name="Normal 2 2 5 2" xfId="568"/>
    <cellStyle name="Normal 2 2_דרישות_הון_תק_נוכחית" xfId="569"/>
    <cellStyle name="Normal 2 3" xfId="44"/>
    <cellStyle name="Normal 2 3 2" xfId="89"/>
    <cellStyle name="Normal 2 3 3" xfId="105"/>
    <cellStyle name="Normal 2 3 4" xfId="570"/>
    <cellStyle name="Normal 2 4" xfId="45"/>
    <cellStyle name="Normal 2 4 2" xfId="90"/>
    <cellStyle name="Normal 2 5" xfId="46"/>
    <cellStyle name="Normal 2 6" xfId="87"/>
    <cellStyle name="Normal 2 7" xfId="826"/>
    <cellStyle name="Normal 2 8" xfId="827"/>
    <cellStyle name="Normal 2 9" xfId="828"/>
    <cellStyle name="Normal 2_דרישות_הון_תק_נוכחית" xfId="571"/>
    <cellStyle name="Normal 20" xfId="572"/>
    <cellStyle name="Normal 21" xfId="573"/>
    <cellStyle name="Normal 22" xfId="574"/>
    <cellStyle name="Normal 23" xfId="575"/>
    <cellStyle name="Normal 24" xfId="576"/>
    <cellStyle name="Normal 25" xfId="577"/>
    <cellStyle name="Normal 26" xfId="578"/>
    <cellStyle name="Normal 27" xfId="579"/>
    <cellStyle name="Normal 28" xfId="580"/>
    <cellStyle name="Normal 29" xfId="581"/>
    <cellStyle name="Normal 3" xfId="47"/>
    <cellStyle name="Normal 3 2" xfId="48"/>
    <cellStyle name="Normal 3 2 2" xfId="91"/>
    <cellStyle name="Normal 3 3" xfId="49"/>
    <cellStyle name="Normal 3 3 2" xfId="92"/>
    <cellStyle name="Normal 3 4" xfId="582"/>
    <cellStyle name="Normal 30" xfId="583"/>
    <cellStyle name="Normal 31" xfId="584"/>
    <cellStyle name="Normal 32" xfId="585"/>
    <cellStyle name="Normal 33" xfId="586"/>
    <cellStyle name="Normal 34" xfId="587"/>
    <cellStyle name="Normal 35" xfId="588"/>
    <cellStyle name="Normal 36" xfId="589"/>
    <cellStyle name="Normal 37" xfId="590"/>
    <cellStyle name="Normal 38" xfId="591"/>
    <cellStyle name="Normal 39" xfId="592"/>
    <cellStyle name="Normal 4" xfId="50"/>
    <cellStyle name="Normal 4 2" xfId="112"/>
    <cellStyle name="Normal 4 2 2" xfId="593"/>
    <cellStyle name="Normal 4 3" xfId="594"/>
    <cellStyle name="Normal 4 4" xfId="595"/>
    <cellStyle name="Normal 40" xfId="596"/>
    <cellStyle name="Normal 41" xfId="597"/>
    <cellStyle name="Normal 42" xfId="598"/>
    <cellStyle name="Normal 43" xfId="599"/>
    <cellStyle name="Normal 44" xfId="600"/>
    <cellStyle name="Normal 45" xfId="601"/>
    <cellStyle name="Normal 46" xfId="602"/>
    <cellStyle name="Normal 47" xfId="603"/>
    <cellStyle name="Normal 48" xfId="604"/>
    <cellStyle name="Normal 49" xfId="605"/>
    <cellStyle name="Normal 5" xfId="51"/>
    <cellStyle name="Normal 5 2" xfId="606"/>
    <cellStyle name="Normal 5 2 2" xfId="607"/>
    <cellStyle name="Normal 5 2 3" xfId="917"/>
    <cellStyle name="Normal 5 3" xfId="608"/>
    <cellStyle name="Normal 5 4" xfId="609"/>
    <cellStyle name="Normal 5 5" xfId="610"/>
    <cellStyle name="Normal 5 6" xfId="912"/>
    <cellStyle name="Normal 50" xfId="611"/>
    <cellStyle name="Normal 51" xfId="612"/>
    <cellStyle name="Normal 52" xfId="613"/>
    <cellStyle name="Normal 53" xfId="614"/>
    <cellStyle name="Normal 54" xfId="615"/>
    <cellStyle name="Normal 55" xfId="616"/>
    <cellStyle name="Normal 56" xfId="617"/>
    <cellStyle name="Normal 57" xfId="618"/>
    <cellStyle name="Normal 58" xfId="619"/>
    <cellStyle name="Normal 59" xfId="620"/>
    <cellStyle name="Normal 6" xfId="52"/>
    <cellStyle name="Normal 6 2" xfId="103"/>
    <cellStyle name="Normal 6 2 2" xfId="621"/>
    <cellStyle name="Normal 6 3" xfId="622"/>
    <cellStyle name="Normal 6 4" xfId="623"/>
    <cellStyle name="Normal 60" xfId="624"/>
    <cellStyle name="Normal 61" xfId="625"/>
    <cellStyle name="Normal 62" xfId="626"/>
    <cellStyle name="Normal 63" xfId="627"/>
    <cellStyle name="Normal 64" xfId="628"/>
    <cellStyle name="Normal 65" xfId="629"/>
    <cellStyle name="Normal 66" xfId="630"/>
    <cellStyle name="Normal 67" xfId="631"/>
    <cellStyle name="Normal 68" xfId="632"/>
    <cellStyle name="Normal 69" xfId="633"/>
    <cellStyle name="Normal 7" xfId="53"/>
    <cellStyle name="Normal 7 2" xfId="634"/>
    <cellStyle name="Normal 7 3" xfId="635"/>
    <cellStyle name="Normal 7 4" xfId="636"/>
    <cellStyle name="Normal 70" xfId="637"/>
    <cellStyle name="Normal 71" xfId="638"/>
    <cellStyle name="Normal 72" xfId="639"/>
    <cellStyle name="Normal 73" xfId="640"/>
    <cellStyle name="Normal 74" xfId="641"/>
    <cellStyle name="Normal 75" xfId="642"/>
    <cellStyle name="Normal 76" xfId="643"/>
    <cellStyle name="Normal 77" xfId="644"/>
    <cellStyle name="Normal 78" xfId="645"/>
    <cellStyle name="Normal 79" xfId="646"/>
    <cellStyle name="Normal 8" xfId="54"/>
    <cellStyle name="Normal 8 2" xfId="109"/>
    <cellStyle name="Normal 8 2 2" xfId="647"/>
    <cellStyle name="Normal 8 2 3" xfId="648"/>
    <cellStyle name="Normal 8 3" xfId="649"/>
    <cellStyle name="Normal 8 3 2" xfId="650"/>
    <cellStyle name="Normal 8 4" xfId="651"/>
    <cellStyle name="Normal 8 4 2" xfId="652"/>
    <cellStyle name="Normal 8 5" xfId="653"/>
    <cellStyle name="Normal 8 5 2" xfId="654"/>
    <cellStyle name="Normal 8 5 2 2" xfId="655"/>
    <cellStyle name="Normal 8 5 3" xfId="656"/>
    <cellStyle name="Normal 8 6" xfId="657"/>
    <cellStyle name="Normal 8 6 2" xfId="658"/>
    <cellStyle name="Normal 8 7" xfId="659"/>
    <cellStyle name="Normal 8 8" xfId="660"/>
    <cellStyle name="Normal 8 9" xfId="918"/>
    <cellStyle name="Normal 80" xfId="661"/>
    <cellStyle name="Normal 81" xfId="662"/>
    <cellStyle name="Normal 82" xfId="663"/>
    <cellStyle name="Normal 83" xfId="664"/>
    <cellStyle name="Normal 84" xfId="665"/>
    <cellStyle name="Normal 85" xfId="666"/>
    <cellStyle name="Normal 86" xfId="667"/>
    <cellStyle name="Normal 87" xfId="668"/>
    <cellStyle name="Normal 88" xfId="669"/>
    <cellStyle name="Normal 89" xfId="670"/>
    <cellStyle name="Normal 9" xfId="55"/>
    <cellStyle name="Normal 9 2" xfId="110"/>
    <cellStyle name="Normal 9 2 2" xfId="671"/>
    <cellStyle name="Normal 9 3" xfId="672"/>
    <cellStyle name="Normal 9 4" xfId="673"/>
    <cellStyle name="Normal 9 5" xfId="919"/>
    <cellStyle name="Normal 90" xfId="674"/>
    <cellStyle name="Normal 91" xfId="675"/>
    <cellStyle name="Normal 92" xfId="676"/>
    <cellStyle name="Normal 93" xfId="677"/>
    <cellStyle name="Normal 94" xfId="678"/>
    <cellStyle name="Normal 95" xfId="679"/>
    <cellStyle name="Normal 96" xfId="680"/>
    <cellStyle name="Normal 97" xfId="681"/>
    <cellStyle name="Normal 98" xfId="682"/>
    <cellStyle name="Normal 99" xfId="683"/>
    <cellStyle name="Normal_חשיפה_תושבי_חוץ_רביעים4 2010(2)" xfId="829"/>
    <cellStyle name="Note" xfId="56"/>
    <cellStyle name="Note 2" xfId="93"/>
    <cellStyle name="Note 2 2" xfId="893"/>
    <cellStyle name="Note 3" xfId="684"/>
    <cellStyle name="Note 3 2" xfId="916"/>
    <cellStyle name="Note 3 3" xfId="873"/>
    <cellStyle name="Output" xfId="57"/>
    <cellStyle name="Output 2" xfId="685"/>
    <cellStyle name="Output 3" xfId="867"/>
    <cellStyle name="Percent" xfId="72" builtinId="5"/>
    <cellStyle name="Percent 10" xfId="686"/>
    <cellStyle name="Percent 10 2" xfId="687"/>
    <cellStyle name="Percent 11" xfId="688"/>
    <cellStyle name="Percent 12" xfId="689"/>
    <cellStyle name="Percent 13" xfId="868"/>
    <cellStyle name="Percent 2" xfId="58"/>
    <cellStyle name="Percent 2 2" xfId="59"/>
    <cellStyle name="Percent 2 2 2" xfId="95"/>
    <cellStyle name="Percent 2 3" xfId="94"/>
    <cellStyle name="Percent 3" xfId="60"/>
    <cellStyle name="Percent 3 2" xfId="96"/>
    <cellStyle name="Percent 3 3" xfId="914"/>
    <cellStyle name="Percent 4" xfId="113"/>
    <cellStyle name="Percent 4 2" xfId="921"/>
    <cellStyle name="Percent 5" xfId="690"/>
    <cellStyle name="Percent 5 2" xfId="925"/>
    <cellStyle name="Percent 6" xfId="691"/>
    <cellStyle name="Percent 7" xfId="692"/>
    <cellStyle name="Percent 8" xfId="693"/>
    <cellStyle name="Percent 9" xfId="694"/>
    <cellStyle name="Percent0" xfId="695"/>
    <cellStyle name="Percent1" xfId="696"/>
    <cellStyle name="SAPBEXaggData" xfId="697"/>
    <cellStyle name="SAPBEXaggData 2" xfId="698"/>
    <cellStyle name="SAPBEXaggDataEmph" xfId="699"/>
    <cellStyle name="SAPBEXaggDataEmph 2" xfId="700"/>
    <cellStyle name="SAPBEXaggItem" xfId="701"/>
    <cellStyle name="SAPBEXaggItem 2" xfId="702"/>
    <cellStyle name="SAPBEXaggItemX" xfId="703"/>
    <cellStyle name="SAPBEXaggItemX 2" xfId="704"/>
    <cellStyle name="SAPBEXchaText" xfId="705"/>
    <cellStyle name="SAPBEXchaText 2" xfId="706"/>
    <cellStyle name="SAPBEXexcBad7" xfId="707"/>
    <cellStyle name="SAPBEXexcBad7 2" xfId="708"/>
    <cellStyle name="SAPBEXexcBad8" xfId="709"/>
    <cellStyle name="SAPBEXexcBad8 2" xfId="710"/>
    <cellStyle name="SAPBEXexcBad9" xfId="711"/>
    <cellStyle name="SAPBEXexcBad9 2" xfId="712"/>
    <cellStyle name="SAPBEXexcCritical4" xfId="713"/>
    <cellStyle name="SAPBEXexcCritical4 2" xfId="714"/>
    <cellStyle name="SAPBEXexcCritical5" xfId="715"/>
    <cellStyle name="SAPBEXexcCritical5 2" xfId="716"/>
    <cellStyle name="SAPBEXexcCritical6" xfId="717"/>
    <cellStyle name="SAPBEXexcCritical6 2" xfId="718"/>
    <cellStyle name="SAPBEXexcGood1" xfId="719"/>
    <cellStyle name="SAPBEXexcGood1 2" xfId="720"/>
    <cellStyle name="SAPBEXexcGood2" xfId="721"/>
    <cellStyle name="SAPBEXexcGood2 2" xfId="722"/>
    <cellStyle name="SAPBEXexcGood3" xfId="723"/>
    <cellStyle name="SAPBEXexcGood3 2" xfId="724"/>
    <cellStyle name="SAPBEXfilterDrill" xfId="725"/>
    <cellStyle name="SAPBEXfilterDrill 2" xfId="726"/>
    <cellStyle name="SAPBEXfilterItem" xfId="727"/>
    <cellStyle name="SAPBEXfilterItem 2" xfId="728"/>
    <cellStyle name="SAPBEXfilterText" xfId="729"/>
    <cellStyle name="SAPBEXfilterText 2" xfId="730"/>
    <cellStyle name="SAPBEXformats" xfId="731"/>
    <cellStyle name="SAPBEXformats 2" xfId="732"/>
    <cellStyle name="SAPBEXheaderItem" xfId="733"/>
    <cellStyle name="SAPBEXheaderItem 2" xfId="734"/>
    <cellStyle name="SAPBEXheaderText" xfId="735"/>
    <cellStyle name="SAPBEXheaderText 2" xfId="736"/>
    <cellStyle name="SAPBEXHLevel0" xfId="737"/>
    <cellStyle name="SAPBEXHLevel0 2" xfId="738"/>
    <cellStyle name="SAPBEXHLevel0X" xfId="739"/>
    <cellStyle name="SAPBEXHLevel0X 2" xfId="740"/>
    <cellStyle name="SAPBEXHLevel1" xfId="741"/>
    <cellStyle name="SAPBEXHLevel1 2" xfId="742"/>
    <cellStyle name="SAPBEXHLevel1X" xfId="743"/>
    <cellStyle name="SAPBEXHLevel1X 2" xfId="744"/>
    <cellStyle name="SAPBEXHLevel2" xfId="745"/>
    <cellStyle name="SAPBEXHLevel2 2" xfId="746"/>
    <cellStyle name="SAPBEXHLevel2X" xfId="747"/>
    <cellStyle name="SAPBEXHLevel2X 2" xfId="748"/>
    <cellStyle name="SAPBEXHLevel3" xfId="749"/>
    <cellStyle name="SAPBEXHLevel3 2" xfId="750"/>
    <cellStyle name="SAPBEXHLevel3X" xfId="751"/>
    <cellStyle name="SAPBEXHLevel3X 2" xfId="752"/>
    <cellStyle name="SAPBEXinputData" xfId="753"/>
    <cellStyle name="SAPBEXinputData 2" xfId="754"/>
    <cellStyle name="SAPBEXItemHeader" xfId="755"/>
    <cellStyle name="SAPBEXresData" xfId="756"/>
    <cellStyle name="SAPBEXresData 2" xfId="757"/>
    <cellStyle name="SAPBEXresDataEmph" xfId="758"/>
    <cellStyle name="SAPBEXresDataEmph 2" xfId="759"/>
    <cellStyle name="SAPBEXresItem" xfId="760"/>
    <cellStyle name="SAPBEXresItem 2" xfId="761"/>
    <cellStyle name="SAPBEXresItemX" xfId="762"/>
    <cellStyle name="SAPBEXresItemX 2" xfId="763"/>
    <cellStyle name="SAPBEXstdData" xfId="764"/>
    <cellStyle name="SAPBEXstdData 2" xfId="765"/>
    <cellStyle name="SAPBEXstdDataEmph" xfId="766"/>
    <cellStyle name="SAPBEXstdDataEmph 2" xfId="767"/>
    <cellStyle name="SAPBEXstdItem" xfId="768"/>
    <cellStyle name="SAPBEXstdItem 2" xfId="769"/>
    <cellStyle name="SAPBEXstdItemX" xfId="770"/>
    <cellStyle name="SAPBEXstdItemX 2" xfId="771"/>
    <cellStyle name="SAPBEXtitle" xfId="772"/>
    <cellStyle name="SAPBEXtitle 2" xfId="773"/>
    <cellStyle name="SAPBEXunassignedItem" xfId="774"/>
    <cellStyle name="SAPBEXundefined" xfId="775"/>
    <cellStyle name="SAPBEXundefined 2" xfId="776"/>
    <cellStyle name="Sheet Title" xfId="777"/>
    <cellStyle name="Sub_tot_h" xfId="61"/>
    <cellStyle name="Text_e" xfId="62"/>
    <cellStyle name="Title" xfId="63"/>
    <cellStyle name="Title 2" xfId="778"/>
    <cellStyle name="Title 3" xfId="869"/>
    <cellStyle name="Total" xfId="64"/>
    <cellStyle name="Total 2" xfId="779"/>
    <cellStyle name="Total 3" xfId="870"/>
    <cellStyle name="Warning Text" xfId="65"/>
    <cellStyle name="Warning Text 2" xfId="871"/>
    <cellStyle name="XL3 Blue" xfId="66"/>
    <cellStyle name="XL3 Blue 2" xfId="97"/>
    <cellStyle name="XL3 Green" xfId="67"/>
    <cellStyle name="XL3 Green 2" xfId="98"/>
    <cellStyle name="XL3 Orange" xfId="68"/>
    <cellStyle name="XL3 Orange 2" xfId="99"/>
    <cellStyle name="XL3 Red" xfId="69"/>
    <cellStyle name="XL3 Red 2" xfId="100"/>
    <cellStyle name="XL3 Yellow" xfId="70"/>
    <cellStyle name="XL3 Yellow 2" xfId="101"/>
    <cellStyle name="XLConnect.DateTime" xfId="935"/>
    <cellStyle name="XLConnect.Numeric" xfId="934"/>
    <cellStyle name="הדגשה1 2" xfId="780"/>
    <cellStyle name="הדגשה1 2 2" xfId="894"/>
    <cellStyle name="הדגשה1 3" xfId="781"/>
    <cellStyle name="הדגשה2 2" xfId="782"/>
    <cellStyle name="הדגשה2 2 2" xfId="895"/>
    <cellStyle name="הדגשה2 3" xfId="783"/>
    <cellStyle name="הדגשה3 2" xfId="784"/>
    <cellStyle name="הדגשה3 2 2" xfId="896"/>
    <cellStyle name="הדגשה3 3" xfId="785"/>
    <cellStyle name="הדגשה4 2" xfId="786"/>
    <cellStyle name="הדגשה4 2 2" xfId="897"/>
    <cellStyle name="הדגשה4 3" xfId="787"/>
    <cellStyle name="הדגשה5 2" xfId="788"/>
    <cellStyle name="הדגשה5 2 2" xfId="898"/>
    <cellStyle name="הדגשה5 3" xfId="789"/>
    <cellStyle name="הדגשה6 2" xfId="790"/>
    <cellStyle name="הדגשה6 2 2" xfId="899"/>
    <cellStyle name="הדגשה6 3" xfId="791"/>
    <cellStyle name="היפר-קישור" xfId="936" builtinId="8"/>
    <cellStyle name="היפר-קישור 2" xfId="111"/>
    <cellStyle name="הערה 2" xfId="114"/>
    <cellStyle name="הערה 2 2" xfId="900"/>
    <cellStyle name="הערה 3" xfId="792"/>
    <cellStyle name="חישוב 2" xfId="793"/>
    <cellStyle name="חישוב 2 2" xfId="901"/>
    <cellStyle name="חישוב 3" xfId="794"/>
    <cellStyle name="טוב 2" xfId="795"/>
    <cellStyle name="טוב 2 2" xfId="902"/>
    <cellStyle name="טוב 3" xfId="796"/>
    <cellStyle name="טקסט אזהרה 2" xfId="797"/>
    <cellStyle name="טקסט אזהרה 2 2" xfId="903"/>
    <cellStyle name="טקסט אזהרה 3" xfId="798"/>
    <cellStyle name="טקסט הסברי 2" xfId="799"/>
    <cellStyle name="טקסט הסברי 2 2" xfId="904"/>
    <cellStyle name="כותרת 1 2" xfId="800"/>
    <cellStyle name="כותרת 1 3" xfId="801"/>
    <cellStyle name="כותרת 2 2" xfId="802"/>
    <cellStyle name="כותרת 2 3" xfId="803"/>
    <cellStyle name="כותרת 3 2" xfId="804"/>
    <cellStyle name="כותרת 3 3" xfId="805"/>
    <cellStyle name="כותרת 4 2" xfId="806"/>
    <cellStyle name="כותרת 4 3" xfId="807"/>
    <cellStyle name="כותרת 5" xfId="808"/>
    <cellStyle name="ניטראלי 2" xfId="809"/>
    <cellStyle name="ניטראלי 2 2" xfId="905"/>
    <cellStyle name="ניטראלי 3" xfId="810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811"/>
    <cellStyle name="סה&quot;כ 2" xfId="812"/>
    <cellStyle name="סה&quot;כ 2 2" xfId="906"/>
    <cellStyle name="סה&quot;כ 3" xfId="813"/>
    <cellStyle name="פלט 2" xfId="814"/>
    <cellStyle name="פלט 2 2" xfId="907"/>
    <cellStyle name="פלט 3" xfId="815"/>
    <cellStyle name="קלט 2" xfId="816"/>
    <cellStyle name="קלט 2 2" xfId="908"/>
    <cellStyle name="קלט 3" xfId="817"/>
    <cellStyle name="רע 2" xfId="818"/>
    <cellStyle name="רע 2 2" xfId="909"/>
    <cellStyle name="רע 3" xfId="819"/>
    <cellStyle name="תא מסומן 2" xfId="820"/>
    <cellStyle name="תא מסומן 2 2" xfId="910"/>
    <cellStyle name="תא מסומן 3" xfId="821"/>
    <cellStyle name="תא מקושר 2" xfId="822"/>
    <cellStyle name="תא מקושר 2 2" xfId="911"/>
    <cellStyle name="תא מקושר 3" xfId="823"/>
    <cellStyle name="תוכן - מיכון דוחות" xfId="824"/>
    <cellStyle name="標準_-004x_入力訂正84ステータスバー非表示にしない_入力訂正83_入力訂正84ステータスバー非表示にしない_入力訂正84_入力訂正85" xfId="71"/>
  </cellStyles>
  <dxfs count="193">
    <dxf>
      <border outline="0">
        <top style="medium">
          <color rgb="FF000000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alignment horizontal="center" vertical="center" textRotation="0" wrapText="1" indent="0" justifyLastLine="0" shrinkToFit="0" readingOrder="1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center" textRotation="0" wrapText="1" indent="0" justifyLastLine="0" shrinkToFit="0" readingOrder="2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3" formatCode="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3" formatCode="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3" formatCode="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3" formatCode="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sz val="11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strike val="0"/>
        <outline val="0"/>
        <shadow val="0"/>
        <sz val="11"/>
        <name val="Assistant"/>
        <scheme val="none"/>
      </font>
      <numFmt numFmtId="0" formatCode="General"/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sz val="1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sz val="11"/>
        <name val="Assistant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8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border outline="0">
        <bottom style="medium">
          <color theme="6"/>
        </bottom>
      </border>
    </dxf>
    <dxf>
      <font>
        <strike val="0"/>
        <outline val="0"/>
        <shadow val="0"/>
        <sz val="11"/>
        <name val="Assistant"/>
        <scheme val="none"/>
      </font>
      <numFmt numFmtId="0" formatCode="General"/>
    </dxf>
    <dxf>
      <font>
        <strike val="0"/>
        <outline val="0"/>
        <shadow val="0"/>
        <sz val="11"/>
        <name val="Assistant"/>
        <scheme val="none"/>
      </font>
      <numFmt numFmtId="181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7" formatCode="#,##0.00_ ;\-#,##0.00\ 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sz val="11"/>
        <name val="Assistant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numFmt numFmtId="169" formatCode="0.0"/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sz val="11"/>
        <name val="Assistant"/>
        <scheme val="none"/>
      </font>
      <numFmt numFmtId="169" formatCode="0.0"/>
    </dxf>
    <dxf>
      <font>
        <b val="0"/>
        <strike val="0"/>
        <outline val="0"/>
        <shadow val="0"/>
        <sz val="11"/>
        <name val="Assistant"/>
        <scheme val="none"/>
      </font>
      <numFmt numFmtId="169" formatCode="0.0"/>
    </dxf>
    <dxf>
      <font>
        <b val="0"/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69" formatCode="0.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sz val="11"/>
        <name val="Assistant"/>
        <scheme val="none"/>
      </font>
      <numFmt numFmtId="19" formatCode="dd/mm/yyyy"/>
    </dxf>
    <dxf>
      <font>
        <b val="0"/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sz val="11"/>
        <name val="Assistan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sz val="11"/>
        <name val="Assistant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-0.249977111117893"/>
        </patternFill>
      </fill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74" formatCode="#,##0.0"/>
    </dxf>
    <dxf>
      <font>
        <strike val="0"/>
        <outline val="0"/>
        <shadow val="0"/>
        <sz val="11"/>
        <name val="Assistant"/>
        <scheme val="none"/>
      </font>
      <numFmt numFmtId="19" formatCode="dd/mm/yyyy"/>
    </dxf>
    <dxf>
      <font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  <alignment horizontal="general" vertical="bottom" textRotation="0" wrapText="0" indent="0" justifyLastLine="0" shrinkToFit="0" readingOrder="2"/>
    </dxf>
    <dxf>
      <font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2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  <border diagonalUp="0" diagonalDown="0">
        <left/>
        <right/>
        <top style="thin">
          <color theme="9"/>
        </top>
        <bottom/>
        <vertical/>
        <horizontal/>
      </border>
    </dxf>
    <dxf>
      <border outline="0">
        <left style="thin">
          <color theme="9"/>
        </left>
        <right style="thin">
          <color rgb="FF000000"/>
        </right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solid">
          <fgColor indexed="64"/>
          <bgColor rgb="FFAEDCE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11"/>
        <name val="Assistant"/>
        <scheme val="none"/>
      </font>
      <numFmt numFmtId="2" formatCode="0.0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solid">
          <fgColor indexed="64"/>
          <bgColor rgb="FFAEDCE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5" defaultTableStyle="סגנון טבלה 2" defaultPivotStyle="PivotStyleLight16">
    <tableStyle name="סגנון PivotTable 1" table="0" count="0"/>
    <tableStyle name="סגנון טבלה 1" pivot="0" count="0"/>
    <tableStyle name="סגנון טבלה 2" pivot="0" count="0"/>
    <tableStyle name="סגנון טבלה 3" pivot="0" count="0"/>
    <tableStyle name="סגנון טבלה 4" pivot="0" count="0"/>
  </tableStyles>
  <colors>
    <mruColors>
      <color rgb="FF009900"/>
      <color rgb="FF177990"/>
      <color rgb="FFFFCCCC"/>
      <color rgb="FFAEDCE0"/>
      <color rgb="FF98B954"/>
      <color rgb="FFBE4B48"/>
      <color rgb="FF46AAC5"/>
      <color rgb="FF7D60A0"/>
      <color rgb="FF4A7EBB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39166666666665E-2"/>
          <c:y val="4.2289351851851849E-2"/>
          <c:w val="0.87242027777777775"/>
          <c:h val="0.82029398148148147"/>
        </c:manualLayout>
      </c:layout>
      <c:lineChart>
        <c:grouping val="standard"/>
        <c:varyColors val="0"/>
        <c:ser>
          <c:idx val="2"/>
          <c:order val="0"/>
          <c:tx>
            <c:strRef>
              <c:f>'נתונים ד''-1'!$C$1</c:f>
              <c:strCache>
                <c:ptCount val="1"/>
                <c:pt idx="0">
                  <c:v>שקל/דולר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cat>
          <c:val>
            <c:numRef>
              <c:f>'נתונים ד''-1'!$C$2:$C$109</c:f>
              <c:numCache>
                <c:formatCode>0.00</c:formatCode>
                <c:ptCount val="108"/>
                <c:pt idx="0">
                  <c:v>100</c:v>
                </c:pt>
                <c:pt idx="1">
                  <c:v>101.07033639143732</c:v>
                </c:pt>
                <c:pt idx="2">
                  <c:v>101.42711518858307</c:v>
                </c:pt>
                <c:pt idx="3">
                  <c:v>98.394495412844037</c:v>
                </c:pt>
                <c:pt idx="4">
                  <c:v>98.776758409785941</c:v>
                </c:pt>
                <c:pt idx="5">
                  <c:v>96.049949031600406</c:v>
                </c:pt>
                <c:pt idx="6">
                  <c:v>96.40672782874617</c:v>
                </c:pt>
                <c:pt idx="7">
                  <c:v>100.15290519877675</c:v>
                </c:pt>
                <c:pt idx="8">
                  <c:v>99.974515800203875</c:v>
                </c:pt>
                <c:pt idx="9">
                  <c:v>98.547400611620787</c:v>
                </c:pt>
                <c:pt idx="10">
                  <c:v>98.802242609582052</c:v>
                </c:pt>
                <c:pt idx="11">
                  <c:v>99.439347604485235</c:v>
                </c:pt>
                <c:pt idx="12">
                  <c:v>100.68807339449542</c:v>
                </c:pt>
                <c:pt idx="13">
                  <c:v>99.643221202854235</c:v>
                </c:pt>
                <c:pt idx="14">
                  <c:v>95.973496432212031</c:v>
                </c:pt>
                <c:pt idx="15">
                  <c:v>95.846075433231405</c:v>
                </c:pt>
                <c:pt idx="16">
                  <c:v>98.114169215086662</c:v>
                </c:pt>
                <c:pt idx="17">
                  <c:v>98.012232415902147</c:v>
                </c:pt>
                <c:pt idx="18">
                  <c:v>97.553516819571868</c:v>
                </c:pt>
                <c:pt idx="19">
                  <c:v>96.48318042813456</c:v>
                </c:pt>
                <c:pt idx="20">
                  <c:v>95.769622833843016</c:v>
                </c:pt>
                <c:pt idx="21">
                  <c:v>98.088685015290523</c:v>
                </c:pt>
                <c:pt idx="22">
                  <c:v>97.833843017329258</c:v>
                </c:pt>
                <c:pt idx="23">
                  <c:v>97.986748216106022</c:v>
                </c:pt>
                <c:pt idx="24">
                  <c:v>96.049949031600406</c:v>
                </c:pt>
                <c:pt idx="25">
                  <c:v>93.246687054026495</c:v>
                </c:pt>
                <c:pt idx="26">
                  <c:v>92.55861365953109</c:v>
                </c:pt>
                <c:pt idx="27">
                  <c:v>92.227319062181451</c:v>
                </c:pt>
                <c:pt idx="28">
                  <c:v>90.749235474006113</c:v>
                </c:pt>
                <c:pt idx="29">
                  <c:v>89.0927624872579</c:v>
                </c:pt>
                <c:pt idx="30">
                  <c:v>90.672782874617724</c:v>
                </c:pt>
                <c:pt idx="31">
                  <c:v>91.641182466870546</c:v>
                </c:pt>
                <c:pt idx="32">
                  <c:v>89.933741080530069</c:v>
                </c:pt>
                <c:pt idx="33">
                  <c:v>89.729867482161069</c:v>
                </c:pt>
                <c:pt idx="34">
                  <c:v>89.169215086646275</c:v>
                </c:pt>
                <c:pt idx="35">
                  <c:v>88.353720693170231</c:v>
                </c:pt>
                <c:pt idx="36">
                  <c:v>86.773700305810394</c:v>
                </c:pt>
                <c:pt idx="37">
                  <c:v>88.812436289500511</c:v>
                </c:pt>
                <c:pt idx="38">
                  <c:v>89.551478083588179</c:v>
                </c:pt>
                <c:pt idx="39">
                  <c:v>91.437308868501532</c:v>
                </c:pt>
                <c:pt idx="40">
                  <c:v>90.876656472986753</c:v>
                </c:pt>
                <c:pt idx="41">
                  <c:v>93.01732925586137</c:v>
                </c:pt>
                <c:pt idx="42">
                  <c:v>93.374108053007149</c:v>
                </c:pt>
                <c:pt idx="43">
                  <c:v>91.845056065239561</c:v>
                </c:pt>
                <c:pt idx="44">
                  <c:v>92.431192660550451</c:v>
                </c:pt>
                <c:pt idx="45">
                  <c:v>94.826707441386347</c:v>
                </c:pt>
                <c:pt idx="46">
                  <c:v>94.317023445463818</c:v>
                </c:pt>
                <c:pt idx="47">
                  <c:v>95.514780835881766</c:v>
                </c:pt>
                <c:pt idx="48">
                  <c:v>92.813455657492355</c:v>
                </c:pt>
                <c:pt idx="49">
                  <c:v>91.845056065239561</c:v>
                </c:pt>
                <c:pt idx="50">
                  <c:v>92.55861365953109</c:v>
                </c:pt>
                <c:pt idx="51">
                  <c:v>91.946992864424061</c:v>
                </c:pt>
                <c:pt idx="52">
                  <c:v>92.609582059123341</c:v>
                </c:pt>
                <c:pt idx="53">
                  <c:v>90.876656472986753</c:v>
                </c:pt>
                <c:pt idx="54">
                  <c:v>89.169215086646275</c:v>
                </c:pt>
                <c:pt idx="55">
                  <c:v>90.086646279306834</c:v>
                </c:pt>
                <c:pt idx="56">
                  <c:v>88.735983690112135</c:v>
                </c:pt>
                <c:pt idx="57">
                  <c:v>89.933741080530069</c:v>
                </c:pt>
                <c:pt idx="58">
                  <c:v>88.583078491335371</c:v>
                </c:pt>
                <c:pt idx="59">
                  <c:v>88.073394495412856</c:v>
                </c:pt>
                <c:pt idx="60">
                  <c:v>87.869520897043827</c:v>
                </c:pt>
                <c:pt idx="61">
                  <c:v>88.353720693170231</c:v>
                </c:pt>
                <c:pt idx="62">
                  <c:v>90.851172273190613</c:v>
                </c:pt>
                <c:pt idx="63">
                  <c:v>89.1946992864424</c:v>
                </c:pt>
                <c:pt idx="64">
                  <c:v>89.245667686034665</c:v>
                </c:pt>
                <c:pt idx="65">
                  <c:v>88.328236493374106</c:v>
                </c:pt>
                <c:pt idx="66">
                  <c:v>86.850152905198769</c:v>
                </c:pt>
                <c:pt idx="67">
                  <c:v>85.67787971457696</c:v>
                </c:pt>
                <c:pt idx="68">
                  <c:v>87.691131498470938</c:v>
                </c:pt>
                <c:pt idx="69">
                  <c:v>87.206931702344548</c:v>
                </c:pt>
                <c:pt idx="70">
                  <c:v>84.301732925586137</c:v>
                </c:pt>
                <c:pt idx="71">
                  <c:v>81.93170234454638</c:v>
                </c:pt>
                <c:pt idx="72">
                  <c:v>83.868501529051983</c:v>
                </c:pt>
                <c:pt idx="73">
                  <c:v>83.588175331294593</c:v>
                </c:pt>
                <c:pt idx="74">
                  <c:v>84.964322120285431</c:v>
                </c:pt>
                <c:pt idx="75">
                  <c:v>82.747196738022424</c:v>
                </c:pt>
                <c:pt idx="76">
                  <c:v>82.900101936799189</c:v>
                </c:pt>
                <c:pt idx="77">
                  <c:v>83.078491335372064</c:v>
                </c:pt>
                <c:pt idx="78">
                  <c:v>82.390417940876659</c:v>
                </c:pt>
                <c:pt idx="79">
                  <c:v>81.727828746177366</c:v>
                </c:pt>
                <c:pt idx="80">
                  <c:v>82.288481141692145</c:v>
                </c:pt>
                <c:pt idx="81">
                  <c:v>80.479102956167182</c:v>
                </c:pt>
                <c:pt idx="82">
                  <c:v>80.581039755351682</c:v>
                </c:pt>
                <c:pt idx="83">
                  <c:v>79.255861365953109</c:v>
                </c:pt>
                <c:pt idx="84">
                  <c:v>81.422018348623851</c:v>
                </c:pt>
                <c:pt idx="85">
                  <c:v>82.517838939857285</c:v>
                </c:pt>
                <c:pt idx="86">
                  <c:v>80.937818552497447</c:v>
                </c:pt>
                <c:pt idx="87">
                  <c:v>84.531090723751277</c:v>
                </c:pt>
                <c:pt idx="88">
                  <c:v>85.066258919469931</c:v>
                </c:pt>
                <c:pt idx="89">
                  <c:v>89.1946992864424</c:v>
                </c:pt>
                <c:pt idx="90">
                  <c:v>86.416921508664629</c:v>
                </c:pt>
                <c:pt idx="91">
                  <c:v>85.14271151885832</c:v>
                </c:pt>
                <c:pt idx="92">
                  <c:v>90.290519877675848</c:v>
                </c:pt>
                <c:pt idx="93">
                  <c:v>89.959225280326194</c:v>
                </c:pt>
                <c:pt idx="94">
                  <c:v>87.691131498470938</c:v>
                </c:pt>
                <c:pt idx="95">
                  <c:v>89.678899082568805</c:v>
                </c:pt>
                <c:pt idx="96">
                  <c:v>88.557594291539246</c:v>
                </c:pt>
                <c:pt idx="97">
                  <c:v>93.476044852191635</c:v>
                </c:pt>
                <c:pt idx="98">
                  <c:v>92.125382262996951</c:v>
                </c:pt>
                <c:pt idx="99">
                  <c:v>92.78797145769623</c:v>
                </c:pt>
                <c:pt idx="100">
                  <c:v>94.673802242609568</c:v>
                </c:pt>
                <c:pt idx="101">
                  <c:v>94.291539245667693</c:v>
                </c:pt>
                <c:pt idx="102">
                  <c:v>94.113149847094803</c:v>
                </c:pt>
                <c:pt idx="103">
                  <c:v>96.86544342507645</c:v>
                </c:pt>
                <c:pt idx="104">
                  <c:v>97.451580020387354</c:v>
                </c:pt>
                <c:pt idx="105">
                  <c:v>102.37003058103976</c:v>
                </c:pt>
                <c:pt idx="106">
                  <c:v>94.648318042813457</c:v>
                </c:pt>
                <c:pt idx="107">
                  <c:v>92.431192660550451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5E5-4ED7-AD98-303A222098F2}"/>
            </c:ext>
          </c:extLst>
        </c:ser>
        <c:ser>
          <c:idx val="1"/>
          <c:order val="1"/>
          <c:tx>
            <c:strRef>
              <c:f>'נתונים ד''-1'!$E$1</c:f>
              <c:strCache>
                <c:ptCount val="1"/>
                <c:pt idx="0">
                  <c:v>שער חליפין נומינלי אפקטיבי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cat>
          <c:val>
            <c:numRef>
              <c:f>'נתונים ד''-1'!$E$2:$E$109</c:f>
              <c:numCache>
                <c:formatCode>0.00</c:formatCode>
                <c:ptCount val="108"/>
                <c:pt idx="0">
                  <c:v>100</c:v>
                </c:pt>
                <c:pt idx="1">
                  <c:v>100.11635396644488</c:v>
                </c:pt>
                <c:pt idx="2">
                  <c:v>99.151244953558745</c:v>
                </c:pt>
                <c:pt idx="3">
                  <c:v>98.287450964877479</c:v>
                </c:pt>
                <c:pt idx="4">
                  <c:v>97.577926362940346</c:v>
                </c:pt>
                <c:pt idx="5">
                  <c:v>95.460316255619588</c:v>
                </c:pt>
                <c:pt idx="6">
                  <c:v>94.274645290694636</c:v>
                </c:pt>
                <c:pt idx="7">
                  <c:v>97.467370895532028</c:v>
                </c:pt>
                <c:pt idx="8">
                  <c:v>97.066496032433719</c:v>
                </c:pt>
                <c:pt idx="9">
                  <c:v>95.57329683450611</c:v>
                </c:pt>
                <c:pt idx="10">
                  <c:v>94.16024056211495</c:v>
                </c:pt>
                <c:pt idx="11">
                  <c:v>95.001589728196038</c:v>
                </c:pt>
                <c:pt idx="12">
                  <c:v>95.468175380740178</c:v>
                </c:pt>
                <c:pt idx="13">
                  <c:v>94.423384072811231</c:v>
                </c:pt>
                <c:pt idx="14">
                  <c:v>93.622866273938897</c:v>
                </c:pt>
                <c:pt idx="15">
                  <c:v>93.77442014612258</c:v>
                </c:pt>
                <c:pt idx="16">
                  <c:v>94.702005316498287</c:v>
                </c:pt>
                <c:pt idx="17">
                  <c:v>94.557325616861917</c:v>
                </c:pt>
                <c:pt idx="18">
                  <c:v>93.63871084875548</c:v>
                </c:pt>
                <c:pt idx="19">
                  <c:v>92.842338416748206</c:v>
                </c:pt>
                <c:pt idx="20">
                  <c:v>92.289034461488669</c:v>
                </c:pt>
                <c:pt idx="21">
                  <c:v>93.106172564996228</c:v>
                </c:pt>
                <c:pt idx="22">
                  <c:v>91.076798006192959</c:v>
                </c:pt>
                <c:pt idx="23">
                  <c:v>90.640852850974937</c:v>
                </c:pt>
                <c:pt idx="24">
                  <c:v>89.821612132046866</c:v>
                </c:pt>
                <c:pt idx="25">
                  <c:v>87.239382941537144</c:v>
                </c:pt>
                <c:pt idx="26">
                  <c:v>86.921931595160117</c:v>
                </c:pt>
                <c:pt idx="27">
                  <c:v>87.277690233759088</c:v>
                </c:pt>
                <c:pt idx="28">
                  <c:v>86.563701468487722</c:v>
                </c:pt>
                <c:pt idx="29">
                  <c:v>85.683898265713992</c:v>
                </c:pt>
                <c:pt idx="30">
                  <c:v>88.271927033920747</c:v>
                </c:pt>
                <c:pt idx="31">
                  <c:v>89.628358691557551</c:v>
                </c:pt>
                <c:pt idx="32">
                  <c:v>87.657512750889708</c:v>
                </c:pt>
                <c:pt idx="33">
                  <c:v>86.793089893984416</c:v>
                </c:pt>
                <c:pt idx="34">
                  <c:v>86.815007240204707</c:v>
                </c:pt>
                <c:pt idx="35">
                  <c:v>86.732417540457106</c:v>
                </c:pt>
                <c:pt idx="36">
                  <c:v>87.174796234755789</c:v>
                </c:pt>
                <c:pt idx="37">
                  <c:v>88.340928600361337</c:v>
                </c:pt>
                <c:pt idx="38">
                  <c:v>89.213644356261753</c:v>
                </c:pt>
                <c:pt idx="39">
                  <c:v>89.906769543389458</c:v>
                </c:pt>
                <c:pt idx="40">
                  <c:v>87.647872709963565</c:v>
                </c:pt>
                <c:pt idx="41">
                  <c:v>88.867170924614001</c:v>
                </c:pt>
                <c:pt idx="42">
                  <c:v>88.920028523639459</c:v>
                </c:pt>
                <c:pt idx="43">
                  <c:v>85.901625173841822</c:v>
                </c:pt>
                <c:pt idx="44">
                  <c:v>86.63051051008641</c:v>
                </c:pt>
                <c:pt idx="45">
                  <c:v>88.053727799812819</c:v>
                </c:pt>
                <c:pt idx="46">
                  <c:v>88.055546752582345</c:v>
                </c:pt>
                <c:pt idx="47">
                  <c:v>89.391493334454267</c:v>
                </c:pt>
                <c:pt idx="48">
                  <c:v>87.73026034363609</c:v>
                </c:pt>
                <c:pt idx="49">
                  <c:v>86.582963472821476</c:v>
                </c:pt>
                <c:pt idx="50">
                  <c:v>86.413101383217892</c:v>
                </c:pt>
                <c:pt idx="51">
                  <c:v>85.519323728620179</c:v>
                </c:pt>
                <c:pt idx="52">
                  <c:v>85.526715226772765</c:v>
                </c:pt>
                <c:pt idx="53">
                  <c:v>85.032240056690995</c:v>
                </c:pt>
                <c:pt idx="54">
                  <c:v>82.721509396775843</c:v>
                </c:pt>
                <c:pt idx="55">
                  <c:v>82.432178675653958</c:v>
                </c:pt>
                <c:pt idx="56">
                  <c:v>81.272471997548138</c:v>
                </c:pt>
                <c:pt idx="57">
                  <c:v>83.410453953365518</c:v>
                </c:pt>
                <c:pt idx="58">
                  <c:v>81.668308385924234</c:v>
                </c:pt>
                <c:pt idx="59">
                  <c:v>82.117830152815458</c:v>
                </c:pt>
                <c:pt idx="60">
                  <c:v>81.310463144579288</c:v>
                </c:pt>
                <c:pt idx="61">
                  <c:v>81.047051222601013</c:v>
                </c:pt>
                <c:pt idx="62">
                  <c:v>81.578822623472249</c:v>
                </c:pt>
                <c:pt idx="63">
                  <c:v>80.129613382763566</c:v>
                </c:pt>
                <c:pt idx="64">
                  <c:v>80.294773353639343</c:v>
                </c:pt>
                <c:pt idx="65">
                  <c:v>80.04816473653058</c:v>
                </c:pt>
                <c:pt idx="66">
                  <c:v>80.581022931473314</c:v>
                </c:pt>
                <c:pt idx="67">
                  <c:v>79.725015578893576</c:v>
                </c:pt>
                <c:pt idx="68">
                  <c:v>80.538002858884937</c:v>
                </c:pt>
                <c:pt idx="69">
                  <c:v>80.068060007753971</c:v>
                </c:pt>
                <c:pt idx="70">
                  <c:v>79.012888397872885</c:v>
                </c:pt>
                <c:pt idx="71">
                  <c:v>77.826601686270592</c:v>
                </c:pt>
                <c:pt idx="72">
                  <c:v>79.438714609625066</c:v>
                </c:pt>
                <c:pt idx="73">
                  <c:v>79.618480847590618</c:v>
                </c:pt>
                <c:pt idx="74">
                  <c:v>78.764810484480705</c:v>
                </c:pt>
                <c:pt idx="75">
                  <c:v>77.86985306802967</c:v>
                </c:pt>
                <c:pt idx="76">
                  <c:v>78.512496730773989</c:v>
                </c:pt>
                <c:pt idx="77">
                  <c:v>77.67186528465831</c:v>
                </c:pt>
                <c:pt idx="78">
                  <c:v>77.1782351273758</c:v>
                </c:pt>
                <c:pt idx="79">
                  <c:v>76.437387481787482</c:v>
                </c:pt>
                <c:pt idx="80">
                  <c:v>75.819042689427405</c:v>
                </c:pt>
                <c:pt idx="81">
                  <c:v>74.360090539473973</c:v>
                </c:pt>
                <c:pt idx="82">
                  <c:v>72.448062740168481</c:v>
                </c:pt>
                <c:pt idx="83">
                  <c:v>71.348244192656779</c:v>
                </c:pt>
                <c:pt idx="84">
                  <c:v>72.85401991594847</c:v>
                </c:pt>
                <c:pt idx="85">
                  <c:v>73.617596672637134</c:v>
                </c:pt>
                <c:pt idx="86">
                  <c:v>71.876521251475552</c:v>
                </c:pt>
                <c:pt idx="87">
                  <c:v>73.362004508796844</c:v>
                </c:pt>
                <c:pt idx="88">
                  <c:v>73.853564652155825</c:v>
                </c:pt>
                <c:pt idx="89">
                  <c:v>76.377275588877666</c:v>
                </c:pt>
                <c:pt idx="90">
                  <c:v>73.231710775405077</c:v>
                </c:pt>
                <c:pt idx="91">
                  <c:v>70.986700218936264</c:v>
                </c:pt>
                <c:pt idx="92">
                  <c:v>74.053222644775147</c:v>
                </c:pt>
                <c:pt idx="93">
                  <c:v>73.49749505216937</c:v>
                </c:pt>
                <c:pt idx="94">
                  <c:v>73.570285856618668</c:v>
                </c:pt>
                <c:pt idx="95">
                  <c:v>76.001440806810066</c:v>
                </c:pt>
                <c:pt idx="96">
                  <c:v>75.958592860161048</c:v>
                </c:pt>
                <c:pt idx="97">
                  <c:v>78.862511406701245</c:v>
                </c:pt>
                <c:pt idx="98">
                  <c:v>78.536092167562444</c:v>
                </c:pt>
                <c:pt idx="99">
                  <c:v>79.12814351951782</c:v>
                </c:pt>
                <c:pt idx="100">
                  <c:v>79.430525806203661</c:v>
                </c:pt>
                <c:pt idx="101">
                  <c:v>78.350038823640972</c:v>
                </c:pt>
                <c:pt idx="102">
                  <c:v>78.807714081088548</c:v>
                </c:pt>
                <c:pt idx="103">
                  <c:v>80.157960085314329</c:v>
                </c:pt>
                <c:pt idx="104">
                  <c:v>79.53633667821029</c:v>
                </c:pt>
                <c:pt idx="105">
                  <c:v>83.544104697742128</c:v>
                </c:pt>
                <c:pt idx="106">
                  <c:v>78.466876990599246</c:v>
                </c:pt>
                <c:pt idx="107">
                  <c:v>77.137256209985537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5E5-4ED7-AD98-303A222098F2}"/>
            </c:ext>
          </c:extLst>
        </c:ser>
        <c:ser>
          <c:idx val="0"/>
          <c:order val="2"/>
          <c:tx>
            <c:strRef>
              <c:f>'נתונים ד''-1'!$D$1</c:f>
              <c:strCache>
                <c:ptCount val="1"/>
                <c:pt idx="0">
                  <c:v>אירו/שקל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cat>
          <c:val>
            <c:numRef>
              <c:f>'נתונים ד''-1'!$D$2:$D$109</c:f>
              <c:numCache>
                <c:formatCode>0.00</c:formatCode>
                <c:ptCount val="108"/>
                <c:pt idx="0">
                  <c:v>100</c:v>
                </c:pt>
                <c:pt idx="1">
                  <c:v>99.878725267815028</c:v>
                </c:pt>
                <c:pt idx="2">
                  <c:v>95.975475554158152</c:v>
                </c:pt>
                <c:pt idx="3">
                  <c:v>96.963640038628242</c:v>
                </c:pt>
                <c:pt idx="4">
                  <c:v>95.452197543063761</c:v>
                </c:pt>
                <c:pt idx="5">
                  <c:v>94.760482403934688</c:v>
                </c:pt>
                <c:pt idx="6">
                  <c:v>92.905428167179466</c:v>
                </c:pt>
                <c:pt idx="7">
                  <c:v>98.895052440092527</c:v>
                </c:pt>
                <c:pt idx="8">
                  <c:v>98.901789925213919</c:v>
                </c:pt>
                <c:pt idx="9">
                  <c:v>95.51283490915624</c:v>
                </c:pt>
                <c:pt idx="10">
                  <c:v>92.067734183753672</c:v>
                </c:pt>
                <c:pt idx="11">
                  <c:v>95.375839378354712</c:v>
                </c:pt>
                <c:pt idx="12">
                  <c:v>96.788465425472182</c:v>
                </c:pt>
                <c:pt idx="13">
                  <c:v>95.553259819884559</c:v>
                </c:pt>
                <c:pt idx="14">
                  <c:v>96.24722078738742</c:v>
                </c:pt>
                <c:pt idx="15">
                  <c:v>95.935050643429832</c:v>
                </c:pt>
                <c:pt idx="16">
                  <c:v>96.460574482898011</c:v>
                </c:pt>
                <c:pt idx="17">
                  <c:v>96.209041705032902</c:v>
                </c:pt>
                <c:pt idx="18">
                  <c:v>95.35787275136434</c:v>
                </c:pt>
                <c:pt idx="19">
                  <c:v>94.767219889056065</c:v>
                </c:pt>
                <c:pt idx="20">
                  <c:v>94.392166550632197</c:v>
                </c:pt>
                <c:pt idx="21">
                  <c:v>94.618995216385557</c:v>
                </c:pt>
                <c:pt idx="22">
                  <c:v>91.645518449480093</c:v>
                </c:pt>
                <c:pt idx="23">
                  <c:v>90.816807779549478</c:v>
                </c:pt>
                <c:pt idx="24">
                  <c:v>91.059357243919408</c:v>
                </c:pt>
                <c:pt idx="25">
                  <c:v>87.097715992543854</c:v>
                </c:pt>
                <c:pt idx="26">
                  <c:v>87.187549127495672</c:v>
                </c:pt>
                <c:pt idx="27">
                  <c:v>88.474408785680595</c:v>
                </c:pt>
                <c:pt idx="28">
                  <c:v>89.123453185707547</c:v>
                </c:pt>
                <c:pt idx="29">
                  <c:v>89.516473151121787</c:v>
                </c:pt>
                <c:pt idx="30">
                  <c:v>93.752105464100438</c:v>
                </c:pt>
                <c:pt idx="31">
                  <c:v>95.688009522312299</c:v>
                </c:pt>
                <c:pt idx="32">
                  <c:v>93.356839670312397</c:v>
                </c:pt>
                <c:pt idx="33">
                  <c:v>91.980146877175642</c:v>
                </c:pt>
                <c:pt idx="34">
                  <c:v>93.042423697980993</c:v>
                </c:pt>
                <c:pt idx="35">
                  <c:v>93.260269050239174</c:v>
                </c:pt>
                <c:pt idx="36">
                  <c:v>95.252318817795938</c:v>
                </c:pt>
                <c:pt idx="37">
                  <c:v>95.640847126462603</c:v>
                </c:pt>
                <c:pt idx="38">
                  <c:v>97.217418644867166</c:v>
                </c:pt>
                <c:pt idx="39">
                  <c:v>97.439755653872936</c:v>
                </c:pt>
                <c:pt idx="40">
                  <c:v>93.538751768589847</c:v>
                </c:pt>
                <c:pt idx="41">
                  <c:v>95.562243133379738</c:v>
                </c:pt>
                <c:pt idx="42">
                  <c:v>96.579603386709181</c:v>
                </c:pt>
                <c:pt idx="43">
                  <c:v>94.592045275900006</c:v>
                </c:pt>
                <c:pt idx="44">
                  <c:v>94.67514092573046</c:v>
                </c:pt>
                <c:pt idx="45">
                  <c:v>94.580816134031039</c:v>
                </c:pt>
                <c:pt idx="46">
                  <c:v>94.569586992162044</c:v>
                </c:pt>
                <c:pt idx="47">
                  <c:v>96.38197048981516</c:v>
                </c:pt>
                <c:pt idx="48">
                  <c:v>94.001392413591745</c:v>
                </c:pt>
                <c:pt idx="49">
                  <c:v>92.397870954701645</c:v>
                </c:pt>
                <c:pt idx="50">
                  <c:v>91.58937274013519</c:v>
                </c:pt>
                <c:pt idx="51">
                  <c:v>90.816807779549478</c:v>
                </c:pt>
                <c:pt idx="52">
                  <c:v>90.931345026613059</c:v>
                </c:pt>
                <c:pt idx="53">
                  <c:v>91.216565230085124</c:v>
                </c:pt>
                <c:pt idx="54">
                  <c:v>87.580569092909926</c:v>
                </c:pt>
                <c:pt idx="55">
                  <c:v>87.652435600871371</c:v>
                </c:pt>
                <c:pt idx="56">
                  <c:v>85.453769622925421</c:v>
                </c:pt>
                <c:pt idx="57">
                  <c:v>88.407033934466725</c:v>
                </c:pt>
                <c:pt idx="58">
                  <c:v>85.882722842320391</c:v>
                </c:pt>
                <c:pt idx="59">
                  <c:v>87.097715992543854</c:v>
                </c:pt>
                <c:pt idx="60">
                  <c:v>85.393132256832928</c:v>
                </c:pt>
                <c:pt idx="61">
                  <c:v>85.781660565499578</c:v>
                </c:pt>
                <c:pt idx="62">
                  <c:v>87.594044063152694</c:v>
                </c:pt>
                <c:pt idx="63">
                  <c:v>85.489702876906136</c:v>
                </c:pt>
                <c:pt idx="64">
                  <c:v>86.540750555842521</c:v>
                </c:pt>
                <c:pt idx="65">
                  <c:v>87.201024097738454</c:v>
                </c:pt>
                <c:pt idx="66">
                  <c:v>90.704516360859699</c:v>
                </c:pt>
                <c:pt idx="67">
                  <c:v>90.116109326925226</c:v>
                </c:pt>
                <c:pt idx="68">
                  <c:v>90.412558672266272</c:v>
                </c:pt>
                <c:pt idx="69">
                  <c:v>89.693893592651648</c:v>
                </c:pt>
                <c:pt idx="70">
                  <c:v>89.060569991241266</c:v>
                </c:pt>
                <c:pt idx="71">
                  <c:v>88.577716890875195</c:v>
                </c:pt>
                <c:pt idx="72">
                  <c:v>89.543423091607337</c:v>
                </c:pt>
                <c:pt idx="73">
                  <c:v>90.093651043187265</c:v>
                </c:pt>
                <c:pt idx="74">
                  <c:v>87.872526781503353</c:v>
                </c:pt>
                <c:pt idx="75">
                  <c:v>88.198171895703723</c:v>
                </c:pt>
                <c:pt idx="76">
                  <c:v>89.132436499202726</c:v>
                </c:pt>
                <c:pt idx="77">
                  <c:v>87.021357827834791</c:v>
                </c:pt>
                <c:pt idx="78">
                  <c:v>86.441934107395511</c:v>
                </c:pt>
                <c:pt idx="79">
                  <c:v>85.280840838143149</c:v>
                </c:pt>
                <c:pt idx="80">
                  <c:v>83.904148045006409</c:v>
                </c:pt>
                <c:pt idx="81">
                  <c:v>82.776742201360975</c:v>
                </c:pt>
                <c:pt idx="82">
                  <c:v>80.622992790890919</c:v>
                </c:pt>
                <c:pt idx="83">
                  <c:v>79.050912929233945</c:v>
                </c:pt>
                <c:pt idx="84">
                  <c:v>80.057044040694407</c:v>
                </c:pt>
                <c:pt idx="85">
                  <c:v>81.462932602690501</c:v>
                </c:pt>
                <c:pt idx="86">
                  <c:v>79.134008579064385</c:v>
                </c:pt>
                <c:pt idx="87">
                  <c:v>78.889213286320654</c:v>
                </c:pt>
                <c:pt idx="88">
                  <c:v>80.304085161811926</c:v>
                </c:pt>
                <c:pt idx="89">
                  <c:v>81.667302984705913</c:v>
                </c:pt>
                <c:pt idx="90">
                  <c:v>77.952702854447864</c:v>
                </c:pt>
                <c:pt idx="91">
                  <c:v>74.893884609338144</c:v>
                </c:pt>
                <c:pt idx="92">
                  <c:v>78.285085453769611</c:v>
                </c:pt>
                <c:pt idx="93">
                  <c:v>78.559076515372695</c:v>
                </c:pt>
                <c:pt idx="94">
                  <c:v>80.045814898825427</c:v>
                </c:pt>
                <c:pt idx="95">
                  <c:v>84.285938868551668</c:v>
                </c:pt>
                <c:pt idx="96">
                  <c:v>84.546454959911969</c:v>
                </c:pt>
                <c:pt idx="97">
                  <c:v>87.391919509511084</c:v>
                </c:pt>
                <c:pt idx="98">
                  <c:v>88.310463314393502</c:v>
                </c:pt>
                <c:pt idx="99">
                  <c:v>89.880297347676702</c:v>
                </c:pt>
                <c:pt idx="100">
                  <c:v>89.096503245221996</c:v>
                </c:pt>
                <c:pt idx="101">
                  <c:v>90.248613200979193</c:v>
                </c:pt>
                <c:pt idx="102">
                  <c:v>91.488310463314377</c:v>
                </c:pt>
                <c:pt idx="103">
                  <c:v>92.817840860601436</c:v>
                </c:pt>
                <c:pt idx="104">
                  <c:v>91.02566981831248</c:v>
                </c:pt>
                <c:pt idx="105">
                  <c:v>96.19556673479012</c:v>
                </c:pt>
                <c:pt idx="106">
                  <c:v>91.052619758798016</c:v>
                </c:pt>
                <c:pt idx="107">
                  <c:v>90.093651043187265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5E5-4ED7-AD98-303A22209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04424"/>
        <c:axId val="705508032"/>
      </c:lineChart>
      <c:dateAx>
        <c:axId val="705504424"/>
        <c:scaling>
          <c:orientation val="minMax"/>
          <c:min val="42005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8032"/>
        <c:crosses val="autoZero"/>
        <c:auto val="1"/>
        <c:lblOffset val="100"/>
        <c:baseTimeUnit val="months"/>
        <c:majorUnit val="12"/>
        <c:majorTimeUnit val="months"/>
        <c:minorUnit val="2"/>
      </c:dateAx>
      <c:valAx>
        <c:axId val="705508032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4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22517309748018"/>
          <c:y val="0.17549583333333332"/>
          <c:w val="0.7082127777777778"/>
          <c:h val="0.7601555050921469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'נתונים ד''-7 (ב)'!$B$1</c:f>
              <c:strCache>
                <c:ptCount val="1"/>
                <c:pt idx="0">
                  <c:v>עזר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DD-4BDD-9B85-C31C18961DD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0DD-4BDD-9B85-C31C18961DD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0DD-4BDD-9B85-C31C18961DD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DD-4BDD-9B85-C31C18961DD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DD-4BDD-9B85-C31C18961DD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914-484C-B4EE-11CE698E4D4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DD-4BDD-9B85-C31C18961DD2}"/>
                </c:ext>
              </c:extLst>
            </c:dLbl>
            <c:dLbl>
              <c:idx val="3"/>
              <c:layout>
                <c:manualLayout>
                  <c:x val="-7.0555555555555554E-3"/>
                  <c:y val="4.6296296296296297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DD-4BDD-9B85-C31C18961DD2}"/>
                </c:ext>
              </c:extLst>
            </c:dLbl>
            <c:dLbl>
              <c:idx val="4"/>
              <c:layout>
                <c:manualLayout>
                  <c:x val="-1.7603603443763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DD-4BDD-9B85-C31C18961DD2}"/>
                </c:ext>
              </c:extLst>
            </c:dLbl>
            <c:dLbl>
              <c:idx val="5"/>
              <c:layout>
                <c:manualLayout>
                  <c:x val="0"/>
                  <c:y val="1.3888888889427848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914-484C-B4EE-11CE698E4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'נתונים ד''-7 (ב)'!$A$2:$A$8</c:f>
              <c:strCache>
                <c:ptCount val="6"/>
                <c:pt idx="0">
                  <c:v>מוסדיים</c:v>
                </c:pt>
                <c:pt idx="1">
                  <c:v>משקי בית</c:v>
                </c:pt>
                <c:pt idx="2">
                  <c:v>בנק ישראל</c:v>
                </c:pt>
                <c:pt idx="3">
                  <c:v>מגזר עסקי</c:v>
                </c:pt>
                <c:pt idx="4">
                  <c:v>תושב חוץ פיננסי</c:v>
                </c:pt>
                <c:pt idx="5">
                  <c:v>תושב חוץ אחר</c:v>
                </c:pt>
              </c:strCache>
            </c:strRef>
          </c:cat>
          <c:val>
            <c:numRef>
              <c:f>'נתונים ד''-7 (ב)'!$B$2:$B$8</c:f>
              <c:numCache>
                <c:formatCode>_ * #,##0_ ;_ * \-#,##0_ ;_ * "-"??_ ;_ @_ </c:formatCode>
                <c:ptCount val="7"/>
                <c:pt idx="0">
                  <c:v>-27</c:v>
                </c:pt>
                <c:pt idx="1">
                  <c:v>2</c:v>
                </c:pt>
                <c:pt idx="2">
                  <c:v>35</c:v>
                </c:pt>
                <c:pt idx="3" formatCode="0">
                  <c:v>0</c:v>
                </c:pt>
                <c:pt idx="4" formatCode="0">
                  <c:v>-1.9006767316861681</c:v>
                </c:pt>
                <c:pt idx="5" formatCode="0">
                  <c:v>-10.099323268313832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DD-4BDD-9B85-C31C18961DD2}"/>
            </c:ext>
          </c:extLst>
        </c:ser>
        <c:ser>
          <c:idx val="1"/>
          <c:order val="1"/>
          <c:tx>
            <c:strRef>
              <c:f>'נתונים ד''-7 (ב)'!$D$1</c:f>
              <c:strCache>
                <c:ptCount val="1"/>
                <c:pt idx="0">
                  <c:v>עזר2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'נתונים ד''-7 (ב)'!$A$2:$A$8</c:f>
              <c:strCache>
                <c:ptCount val="6"/>
                <c:pt idx="0">
                  <c:v>מוסדיים</c:v>
                </c:pt>
                <c:pt idx="1">
                  <c:v>משקי בית</c:v>
                </c:pt>
                <c:pt idx="2">
                  <c:v>בנק ישראל</c:v>
                </c:pt>
                <c:pt idx="3">
                  <c:v>מגזר עסקי</c:v>
                </c:pt>
                <c:pt idx="4">
                  <c:v>תושב חוץ פיננסי</c:v>
                </c:pt>
                <c:pt idx="5">
                  <c:v>תושב חוץ אחר</c:v>
                </c:pt>
              </c:strCache>
            </c:strRef>
          </c:cat>
          <c:val>
            <c:numRef>
              <c:f>'נתונים ד''-7 (ב)'!$D$2:$D$8</c:f>
              <c:numCache>
                <c:formatCode>_ * #,##0_ ;_ * \-#,##0_ ;_ * "-"??_ ;_ @_ </c:formatCode>
                <c:ptCount val="7"/>
                <c:pt idx="0">
                  <c:v>50</c:v>
                </c:pt>
                <c:pt idx="1">
                  <c:v>48</c:v>
                </c:pt>
                <c:pt idx="2">
                  <c:v>15</c:v>
                </c:pt>
                <c:pt idx="3" formatCode="0">
                  <c:v>38</c:v>
                </c:pt>
                <c:pt idx="4" formatCode="0">
                  <c:v>50</c:v>
                </c:pt>
                <c:pt idx="5" formatCode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DD-4BDD-9B85-C31C18961DD2}"/>
            </c:ext>
          </c:extLst>
        </c:ser>
        <c:ser>
          <c:idx val="2"/>
          <c:order val="2"/>
          <c:tx>
            <c:strRef>
              <c:f>'נתונים ד''-7 (ב)'!$E$1</c:f>
              <c:strCache>
                <c:ptCount val="1"/>
                <c:pt idx="0">
                  <c:v>עזר3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0DD-4BDD-9B85-C31C18961DD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0DD-4BDD-9B85-C31C18961DD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0DD-4BDD-9B85-C31C18961DD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DD-4BDD-9B85-C31C18961DD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0DD-4BDD-9B85-C31C18961DD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914-484C-B4EE-11CE698E4D4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887E846-828E-41A5-932C-F561010113E8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0DD-4BDD-9B85-C31C18961DD2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DD-4BDD-9B85-C31C18961DD2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 rtl="0">
                      <a:defRPr>
                        <a:solidFill>
                          <a:sysClr val="windowText" lastClr="000000"/>
                        </a:solidFill>
                        <a:latin typeface="Assistant" panose="00000500000000000000" pitchFamily="2" charset="-79"/>
                        <a:cs typeface="Assistant" panose="00000500000000000000" pitchFamily="2" charset="-79"/>
                      </a:defRPr>
                    </a:pPr>
                    <a:fld id="{0AF59759-BA37-4624-A8BF-2449C0A5D163}" type="CELLRANGE">
                      <a:rPr lang="he-IL"/>
                      <a:pPr rtl="0">
                        <a:defRPr>
                          <a:solidFill>
                            <a:sysClr val="windowText" lastClr="000000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0DD-4BDD-9B85-C31C18961D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764CC63-431B-4334-80B2-F1DC4EC6FA86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0DD-4BDD-9B85-C31C18961DD2}"/>
                </c:ext>
              </c:extLst>
            </c:dLbl>
            <c:dLbl>
              <c:idx val="4"/>
              <c:layout>
                <c:manualLayout>
                  <c:x val="2.112432413251660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rtl="0">
                    <a:defRPr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DD-4BDD-9B85-C31C18961D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881A323-67DF-4FF2-B71D-35BDF35444A9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6914-484C-B4EE-11CE698E4D4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14-484C-B4EE-11CE698E4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rtl="0"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'נתונים ד''-7 (ב)'!$A$2:$A$8</c:f>
              <c:strCache>
                <c:ptCount val="6"/>
                <c:pt idx="0">
                  <c:v>מוסדיים</c:v>
                </c:pt>
                <c:pt idx="1">
                  <c:v>משקי בית</c:v>
                </c:pt>
                <c:pt idx="2">
                  <c:v>בנק ישראל</c:v>
                </c:pt>
                <c:pt idx="3">
                  <c:v>מגזר עסקי</c:v>
                </c:pt>
                <c:pt idx="4">
                  <c:v>תושב חוץ פיננסי</c:v>
                </c:pt>
                <c:pt idx="5">
                  <c:v>תושב חוץ אחר</c:v>
                </c:pt>
              </c:strCache>
            </c:strRef>
          </c:cat>
          <c:val>
            <c:numRef>
              <c:f>'נתונים ד''-7 (ב)'!$E$2:$E$8</c:f>
              <c:numCache>
                <c:formatCode>_ * #,##0_ ;_ * \-#,##0_ ;_ * "-"??_ ;_ @_ </c:formatCode>
                <c:ptCount val="7"/>
                <c:pt idx="0">
                  <c:v>22</c:v>
                </c:pt>
                <c:pt idx="1">
                  <c:v>4</c:v>
                </c:pt>
                <c:pt idx="2">
                  <c:v>0</c:v>
                </c:pt>
                <c:pt idx="3" formatCode="0">
                  <c:v>12</c:v>
                </c:pt>
                <c:pt idx="4" formatCode="0">
                  <c:v>3</c:v>
                </c:pt>
                <c:pt idx="5" formatCode="0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'נתונים ד''-7 (ב)'!$F$2:$F$8</c15:f>
                <c15:dlblRangeCache>
                  <c:ptCount val="7"/>
                  <c:pt idx="0">
                    <c:v>22</c:v>
                  </c:pt>
                  <c:pt idx="1">
                    <c:v>4</c:v>
                  </c:pt>
                  <c:pt idx="2">
                    <c:v>0</c:v>
                  </c:pt>
                  <c:pt idx="3">
                    <c:v>-12</c:v>
                  </c:pt>
                  <c:pt idx="4">
                    <c:v>3</c:v>
                  </c:pt>
                  <c:pt idx="5">
                    <c:v>-20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50DD-4BDD-9B85-C31C18961DD2}"/>
            </c:ext>
          </c:extLst>
        </c:ser>
        <c:ser>
          <c:idx val="5"/>
          <c:order val="3"/>
          <c:tx>
            <c:strRef>
              <c:f>'נתונים ד''-7 (ב)'!$G$1</c:f>
              <c:strCache>
                <c:ptCount val="1"/>
                <c:pt idx="0">
                  <c:v>עזר5</c:v>
                </c:pt>
              </c:strCache>
            </c:strRef>
          </c:tx>
          <c:spPr>
            <a:noFill/>
          </c:spPr>
          <c:invertIfNegative val="0"/>
          <c:val>
            <c:numRef>
              <c:f>'נתונים ד''-7 (ב)'!$G$2:$G$8</c:f>
              <c:numCache>
                <c:formatCode>_ * #,##0_ ;_ * \-#,##0_ ;_ * "-"??_ ;_ @_ </c:formatCode>
                <c:ptCount val="7"/>
                <c:pt idx="0">
                  <c:v>28</c:v>
                </c:pt>
                <c:pt idx="1">
                  <c:v>46</c:v>
                </c:pt>
                <c:pt idx="2">
                  <c:v>41</c:v>
                </c:pt>
                <c:pt idx="3" formatCode="0">
                  <c:v>50</c:v>
                </c:pt>
                <c:pt idx="4" formatCode="0">
                  <c:v>39</c:v>
                </c:pt>
                <c:pt idx="5" formatCode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0DD-4BDD-9B85-C31C18961DD2}"/>
            </c:ext>
          </c:extLst>
        </c:ser>
        <c:ser>
          <c:idx val="6"/>
          <c:order val="4"/>
          <c:tx>
            <c:strRef>
              <c:f>'נתונים ד''-7 (ב)'!$H$1</c:f>
              <c:strCache>
                <c:ptCount val="1"/>
                <c:pt idx="0">
                  <c:v>עזר6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50DD-4BDD-9B85-C31C18961DD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50DD-4BDD-9B85-C31C18961DD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50DD-4BDD-9B85-C31C18961DD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50DD-4BDD-9B85-C31C18961DD2}"/>
              </c:ext>
            </c:extLst>
          </c:dPt>
          <c:dLbls>
            <c:dLbl>
              <c:idx val="0"/>
              <c:layout>
                <c:manualLayout>
                  <c:x val="3.5207206887526376E-3"/>
                  <c:y val="0"/>
                </c:manualLayout>
              </c:layout>
              <c:tx>
                <c:rich>
                  <a:bodyPr/>
                  <a:lstStyle/>
                  <a:p>
                    <a:fld id="{DBAA3583-32CA-4FA9-BF89-44F3A7200271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0DD-4BDD-9B85-C31C18961D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E32847A-4D94-4E58-9574-35B55BDA2FC6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0DD-4BDD-9B85-C31C18961D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B36344B0-1C74-45CF-B586-CCC11BCD6A69}" type="VALUE">
                      <a:rPr lang="en-US"/>
                      <a:pPr/>
                      <a:t>[ערך]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50DD-4BDD-9B85-C31C18961DD2}"/>
                </c:ext>
              </c:extLst>
            </c:dLbl>
            <c:dLbl>
              <c:idx val="3"/>
              <c:layout>
                <c:manualLayout>
                  <c:x val="1.7603603443763834E-2"/>
                  <c:y val="-1.0779196465456927E-1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 rtl="0">
                      <a:defRPr>
                        <a:solidFill>
                          <a:sysClr val="windowText" lastClr="000000"/>
                        </a:solidFill>
                        <a:latin typeface="Assistant" panose="00000500000000000000" pitchFamily="2" charset="-79"/>
                        <a:cs typeface="Assistant" panose="00000500000000000000" pitchFamily="2" charset="-79"/>
                      </a:defRPr>
                    </a:pPr>
                    <a:fld id="{EA1EA4D7-04C7-4D90-9CFA-BFDAF76E7DD7}" type="CELLRANGE">
                      <a:rPr lang="en-US"/>
                      <a:pPr rtl="0">
                        <a:defRPr>
                          <a:solidFill>
                            <a:sysClr val="windowText" lastClr="000000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0DD-4BDD-9B85-C31C18961DD2}"/>
                </c:ext>
              </c:extLst>
            </c:dLbl>
            <c:dLbl>
              <c:idx val="4"/>
              <c:layout>
                <c:manualLayout>
                  <c:x val="0"/>
                  <c:y val="-2.6947991163642318E-17"/>
                </c:manualLayout>
              </c:layout>
              <c:tx>
                <c:rich>
                  <a:bodyPr/>
                  <a:lstStyle/>
                  <a:p>
                    <a:fld id="{C1B3C247-DAB5-4E77-9900-E11E1692AEAC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0DD-4BDD-9B85-C31C18961D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D57D618-0328-4C09-B62A-F8495FD9C5B3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6914-484C-B4EE-11CE698E4D4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14-484C-B4EE-11CE698E4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rtl="0"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val>
            <c:numRef>
              <c:f>'נתונים ד''-7 (ב)'!$H$2:$H$8</c:f>
              <c:numCache>
                <c:formatCode>General</c:formatCode>
                <c:ptCount val="7"/>
                <c:pt idx="0">
                  <c:v>12</c:v>
                </c:pt>
                <c:pt idx="1">
                  <c:v>7</c:v>
                </c:pt>
                <c:pt idx="2">
                  <c:v>9</c:v>
                </c:pt>
                <c:pt idx="3" formatCode="0">
                  <c:v>1.8</c:v>
                </c:pt>
                <c:pt idx="4" formatCode="0">
                  <c:v>7.937824</c:v>
                </c:pt>
                <c:pt idx="5" formatCode="0">
                  <c:v>10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'נתונים ד''-7 (ב)'!$I$2:$I$8</c15:f>
                <c15:dlblRangeCache>
                  <c:ptCount val="7"/>
                  <c:pt idx="0">
                    <c:v>12</c:v>
                  </c:pt>
                  <c:pt idx="1">
                    <c:v>7</c:v>
                  </c:pt>
                  <c:pt idx="2">
                    <c:v>-9</c:v>
                  </c:pt>
                  <c:pt idx="3">
                    <c:v>2</c:v>
                  </c:pt>
                  <c:pt idx="4">
                    <c:v>-8</c:v>
                  </c:pt>
                  <c:pt idx="5">
                    <c:v>-10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50DD-4BDD-9B85-C31C18961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80602320"/>
        <c:axId val="480602648"/>
      </c:barChart>
      <c:catAx>
        <c:axId val="48060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80602648"/>
        <c:crosses val="autoZero"/>
        <c:auto val="1"/>
        <c:lblAlgn val="ctr"/>
        <c:lblOffset val="100"/>
        <c:noMultiLvlLbl val="0"/>
      </c:catAx>
      <c:valAx>
        <c:axId val="480602648"/>
        <c:scaling>
          <c:orientation val="minMax"/>
          <c:max val="140"/>
          <c:min val="-30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48060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9472222222222"/>
          <c:y val="0.29441250000000002"/>
          <c:w val="0.87239916666666661"/>
          <c:h val="0.5101291666666666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ד''-8'!$D$1</c:f>
              <c:strCache>
                <c:ptCount val="1"/>
                <c:pt idx="0">
                  <c:v>תנועה נטו במכשירי הון וחוב כולל תשלומי בטחונות במט"ח*</c:v>
                </c:pt>
              </c:strCache>
            </c:strRef>
          </c:tx>
          <c:spPr>
            <a:ln>
              <a:solidFill>
                <a:schemeClr val="accent6">
                  <a:alpha val="96000"/>
                </a:schemeClr>
              </a:solidFill>
            </a:ln>
          </c:spPr>
          <c:marker>
            <c:symbol val="none"/>
          </c:marker>
          <c:dPt>
            <c:idx val="1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682-439F-BF9E-5D459AEF4375}"/>
              </c:ext>
            </c:extLst>
          </c:dPt>
          <c:dPt>
            <c:idx val="20"/>
            <c:bubble3D val="0"/>
            <c:spPr>
              <a:ln>
                <a:solidFill>
                  <a:schemeClr val="accent6">
                    <a:alpha val="98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682-439F-BF9E-5D459AEF4375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682-439F-BF9E-5D459AEF4375}"/>
              </c:ext>
            </c:extLst>
          </c:dPt>
          <c:dLbls>
            <c:dLbl>
              <c:idx val="11"/>
              <c:layout>
                <c:manualLayout>
                  <c:x val="-5.6127083333333334E-2"/>
                  <c:y val="-4.5229166666666772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accent6"/>
                      </a:solidFill>
                    </a:defRPr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392777777777773E-2"/>
                      <c:h val="8.45787037037036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682-439F-BF9E-5D459AEF4375}"/>
                </c:ext>
              </c:extLst>
            </c:dLbl>
            <c:dLbl>
              <c:idx val="23"/>
              <c:layout>
                <c:manualLayout>
                  <c:x val="0"/>
                  <c:y val="-5.2916666666666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82-439F-BF9E-5D459AEF43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'נתונים ד''-8'!$A$2:$B$25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'נתונים ד''-8'!$D$2:$D$25</c:f>
              <c:numCache>
                <c:formatCode>General</c:formatCode>
                <c:ptCount val="24"/>
                <c:pt idx="0">
                  <c:v>6.5437079565837912</c:v>
                </c:pt>
                <c:pt idx="1">
                  <c:v>7.3583060320591462</c:v>
                </c:pt>
                <c:pt idx="2">
                  <c:v>6.6124060320591456</c:v>
                </c:pt>
                <c:pt idx="3">
                  <c:v>6.0058410379340827</c:v>
                </c:pt>
                <c:pt idx="4">
                  <c:v>13.045827014130037</c:v>
                </c:pt>
                <c:pt idx="5">
                  <c:v>13.047727014130038</c:v>
                </c:pt>
                <c:pt idx="6">
                  <c:v>12.132327014130038</c:v>
                </c:pt>
                <c:pt idx="7">
                  <c:v>10.123127014130038</c:v>
                </c:pt>
                <c:pt idx="8">
                  <c:v>19.967566189289627</c:v>
                </c:pt>
                <c:pt idx="9">
                  <c:v>21.764966189289627</c:v>
                </c:pt>
                <c:pt idx="10">
                  <c:v>18.534566189289627</c:v>
                </c:pt>
                <c:pt idx="11">
                  <c:v>20.304168003981943</c:v>
                </c:pt>
                <c:pt idx="12" formatCode="0.0000">
                  <c:v>21.558068003981944</c:v>
                </c:pt>
                <c:pt idx="13" formatCode="0.0000">
                  <c:v>20.875928615904314</c:v>
                </c:pt>
                <c:pt idx="14" formatCode="0.0000">
                  <c:v>21.380628615904314</c:v>
                </c:pt>
                <c:pt idx="15" formatCode="0.0000">
                  <c:v>20.353628615904313</c:v>
                </c:pt>
                <c:pt idx="16" formatCode="0.0000">
                  <c:v>19.851928615904313</c:v>
                </c:pt>
                <c:pt idx="17" formatCode="0.0000">
                  <c:v>24.57422861590431</c:v>
                </c:pt>
                <c:pt idx="18" formatCode="0.0000">
                  <c:v>24.131828615904311</c:v>
                </c:pt>
                <c:pt idx="19" formatCode="0.0000">
                  <c:v>24.082520809704491</c:v>
                </c:pt>
                <c:pt idx="20" formatCode="0.0000">
                  <c:v>25.713384595970084</c:v>
                </c:pt>
                <c:pt idx="21" formatCode="0.0000">
                  <c:v>28.786784595970083</c:v>
                </c:pt>
                <c:pt idx="22" formatCode="0.0000">
                  <c:v>28.807284595970081</c:v>
                </c:pt>
                <c:pt idx="23" formatCode="0.0000">
                  <c:v>29.238184595970083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82-439F-BF9E-5D459AEF4375}"/>
            </c:ext>
          </c:extLst>
        </c:ser>
        <c:ser>
          <c:idx val="2"/>
          <c:order val="1"/>
          <c:tx>
            <c:strRef>
              <c:f>'נתונים ד''-8'!$C$1</c:f>
              <c:strCache>
                <c:ptCount val="1"/>
                <c:pt idx="0">
                  <c:v>התנועה נטו במכשירים נגזרים שקל/מט"ח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dPt>
            <c:idx val="1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bg1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8682-439F-BF9E-5D459AEF437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9-8682-439F-BF9E-5D459AEF4375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bg1">
                      <a:lumMod val="65000"/>
                      <a:alpha val="89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8682-439F-BF9E-5D459AEF4375}"/>
              </c:ext>
            </c:extLst>
          </c:dPt>
          <c:dLbls>
            <c:dLbl>
              <c:idx val="11"/>
              <c:layout>
                <c:manualLayout>
                  <c:x val="-9.0328888888888889E-2"/>
                  <c:y val="3.6409722222222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82-439F-BF9E-5D459AEF4375}"/>
                </c:ext>
              </c:extLst>
            </c:dLbl>
            <c:dLbl>
              <c:idx val="23"/>
              <c:layout>
                <c:manualLayout>
                  <c:x val="-8.4222222222222218E-4"/>
                  <c:y val="5.404861111111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82-439F-BF9E-5D459AEF43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'נתונים ד''-8'!$A$2:$B$25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'נתונים ד''-8'!$C$2:$C$25</c:f>
              <c:numCache>
                <c:formatCode>#,##0.00_ ;\-#,##0.00\ </c:formatCode>
                <c:ptCount val="24"/>
                <c:pt idx="0">
                  <c:v>2.3017999999999983</c:v>
                </c:pt>
                <c:pt idx="1">
                  <c:v>6.8999999999999986</c:v>
                </c:pt>
                <c:pt idx="2">
                  <c:v>7.3235999999999981</c:v>
                </c:pt>
                <c:pt idx="3">
                  <c:v>9.2895000000000021</c:v>
                </c:pt>
                <c:pt idx="4">
                  <c:v>6.8282999999999987</c:v>
                </c:pt>
                <c:pt idx="5">
                  <c:v>7.9014000000000006</c:v>
                </c:pt>
                <c:pt idx="6">
                  <c:v>9.2909000000000006</c:v>
                </c:pt>
                <c:pt idx="7">
                  <c:v>11.648599999999998</c:v>
                </c:pt>
                <c:pt idx="8">
                  <c:v>8.7688000000000024</c:v>
                </c:pt>
                <c:pt idx="9">
                  <c:v>8.2767000000000035</c:v>
                </c:pt>
                <c:pt idx="10">
                  <c:v>12.3995</c:v>
                </c:pt>
                <c:pt idx="11">
                  <c:v>12.315200000000001</c:v>
                </c:pt>
                <c:pt idx="12">
                  <c:v>13.107500000000005</c:v>
                </c:pt>
                <c:pt idx="13">
                  <c:v>12.225700000000003</c:v>
                </c:pt>
                <c:pt idx="14">
                  <c:v>13.485100000000001</c:v>
                </c:pt>
                <c:pt idx="15">
                  <c:v>13.971400000000004</c:v>
                </c:pt>
                <c:pt idx="16">
                  <c:v>14.018700000000001</c:v>
                </c:pt>
                <c:pt idx="17">
                  <c:v>11.948500000000001</c:v>
                </c:pt>
                <c:pt idx="18">
                  <c:v>13.704300000000003</c:v>
                </c:pt>
                <c:pt idx="19">
                  <c:v>14.8719</c:v>
                </c:pt>
                <c:pt idx="20">
                  <c:v>14.649400000000004</c:v>
                </c:pt>
                <c:pt idx="21">
                  <c:v>13.0968</c:v>
                </c:pt>
                <c:pt idx="22">
                  <c:v>20.578500000000002</c:v>
                </c:pt>
                <c:pt idx="23">
                  <c:v>24.317300000000003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682-439F-BF9E-5D459AEF4375}"/>
            </c:ext>
          </c:extLst>
        </c:ser>
        <c:ser>
          <c:idx val="1"/>
          <c:order val="2"/>
          <c:tx>
            <c:strRef>
              <c:f>'נתונים ד''-8'!$E$1</c:f>
              <c:strCache>
                <c:ptCount val="1"/>
                <c:pt idx="0">
                  <c:v>סך התנועה  בחשיפה למט"ח (כולל נגזרים)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prstDash val="sysDot"/>
            </a:ln>
          </c:spPr>
          <c:marker>
            <c:symbol val="none"/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0-8682-439F-BF9E-5D459AEF437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1-8682-439F-BF9E-5D459AEF437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2-8682-439F-BF9E-5D459AEF4375}"/>
              </c:ext>
            </c:extLst>
          </c:dPt>
          <c:dLbls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82-439F-BF9E-5D459AEF4375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82-439F-BF9E-5D459AEF4375}"/>
                </c:ext>
              </c:extLst>
            </c:dLbl>
            <c:dLbl>
              <c:idx val="23"/>
              <c:layout>
                <c:manualLayout>
                  <c:x val="-9.5125000000000001E-3"/>
                  <c:y val="-5.404861111111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82-439F-BF9E-5D459AEF43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'נתונים ד''-8'!$A$2:$B$25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'נתונים ד''-8'!$E$2:$E$25</c:f>
              <c:numCache>
                <c:formatCode>General</c:formatCode>
                <c:ptCount val="24"/>
                <c:pt idx="0">
                  <c:v>8.8455079565837895</c:v>
                </c:pt>
                <c:pt idx="1">
                  <c:v>14.258306032059146</c:v>
                </c:pt>
                <c:pt idx="2">
                  <c:v>13.936006032059144</c:v>
                </c:pt>
                <c:pt idx="3">
                  <c:v>15.295341037934085</c:v>
                </c:pt>
                <c:pt idx="4">
                  <c:v>19.874127014130035</c:v>
                </c:pt>
                <c:pt idx="5">
                  <c:v>20.949127014130038</c:v>
                </c:pt>
                <c:pt idx="6">
                  <c:v>21.423227014130038</c:v>
                </c:pt>
                <c:pt idx="7">
                  <c:v>21.771727014130036</c:v>
                </c:pt>
                <c:pt idx="8">
                  <c:v>28.73636618928963</c:v>
                </c:pt>
                <c:pt idx="9">
                  <c:v>30.041666189289629</c:v>
                </c:pt>
                <c:pt idx="10">
                  <c:v>30.934066189289627</c:v>
                </c:pt>
                <c:pt idx="11">
                  <c:v>32.619368003981947</c:v>
                </c:pt>
                <c:pt idx="12">
                  <c:v>34.665568003981946</c:v>
                </c:pt>
                <c:pt idx="13">
                  <c:v>33.101628615904318</c:v>
                </c:pt>
                <c:pt idx="14">
                  <c:v>34.865728615904317</c:v>
                </c:pt>
                <c:pt idx="15">
                  <c:v>34.325028615904316</c:v>
                </c:pt>
                <c:pt idx="16">
                  <c:v>33.870628615904316</c:v>
                </c:pt>
                <c:pt idx="17">
                  <c:v>36.522728615904313</c:v>
                </c:pt>
                <c:pt idx="18">
                  <c:v>37.836128615904315</c:v>
                </c:pt>
                <c:pt idx="19">
                  <c:v>38.954420809704487</c:v>
                </c:pt>
                <c:pt idx="20">
                  <c:v>40.362784595970084</c:v>
                </c:pt>
                <c:pt idx="21">
                  <c:v>41.883584595970085</c:v>
                </c:pt>
                <c:pt idx="22">
                  <c:v>49.38578459597008</c:v>
                </c:pt>
                <c:pt idx="23">
                  <c:v>53.555484595970086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82-439F-BF9E-5D459AEF4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600448"/>
        <c:axId val="202601984"/>
      </c:lineChart>
      <c:catAx>
        <c:axId val="202600448"/>
        <c:scaling>
          <c:orientation val="minMax"/>
        </c:scaling>
        <c:delete val="0"/>
        <c:axPos val="b"/>
        <c:numFmt formatCode="mm/yyyy" sourceLinked="0"/>
        <c:majorTickMark val="none"/>
        <c:minorTickMark val="none"/>
        <c:tickLblPos val="low"/>
        <c:spPr>
          <a:ln>
            <a:noFill/>
          </a:ln>
        </c:spPr>
        <c:txPr>
          <a:bodyPr rot="0"/>
          <a:lstStyle/>
          <a:p>
            <a:pPr>
              <a:defRPr sz="500"/>
            </a:pPr>
            <a:endParaRPr lang="he-IL"/>
          </a:p>
        </c:txPr>
        <c:crossAx val="202601984"/>
        <c:crosses val="autoZero"/>
        <c:auto val="1"/>
        <c:lblAlgn val="ctr"/>
        <c:lblOffset val="100"/>
        <c:noMultiLvlLbl val="1"/>
      </c:catAx>
      <c:valAx>
        <c:axId val="202601984"/>
        <c:scaling>
          <c:orientation val="minMax"/>
          <c:max val="7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202600448"/>
        <c:crosses val="autoZero"/>
        <c:crossBetween val="between"/>
        <c:majorUnit val="10"/>
      </c:valAx>
      <c:spPr>
        <a:noFill/>
        <a:ln w="6350">
          <a:noFill/>
        </a:ln>
      </c:spPr>
    </c:plotArea>
    <c:legend>
      <c:legendPos val="b"/>
      <c:layout>
        <c:manualLayout>
          <c:xMode val="edge"/>
          <c:yMode val="edge"/>
          <c:x val="1.4111111111111111E-2"/>
          <c:y val="0"/>
          <c:w val="0.96304805555555573"/>
          <c:h val="0.2496768518518519"/>
        </c:manualLayout>
      </c:layout>
      <c:overlay val="0"/>
      <c:spPr>
        <a:ln>
          <a:noFill/>
        </a:ln>
      </c:spPr>
      <c:txPr>
        <a:bodyPr/>
        <a:lstStyle/>
        <a:p>
          <a:pPr rtl="0">
            <a:defRPr/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278039201880692E-2"/>
          <c:y val="0.13844814814814815"/>
          <c:w val="0.9187994570723369"/>
          <c:h val="0.724135185185185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'נתונים ד''-9'!$E$2</c:f>
              <c:strCache>
                <c:ptCount val="1"/>
                <c:pt idx="0">
                  <c:v>תנועה נטו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cat>
            <c:multiLvlStrRef>
              <c:f>'נתונים ד''-9'!$A$3:$B$26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'נתונים ד''-9'!$E$3:$E$26</c:f>
              <c:numCache>
                <c:formatCode>General</c:formatCode>
                <c:ptCount val="24"/>
                <c:pt idx="0">
                  <c:v>-0.2913</c:v>
                </c:pt>
                <c:pt idx="1">
                  <c:v>-1.0944999999999998</c:v>
                </c:pt>
                <c:pt idx="2">
                  <c:v>1.9222999999999999</c:v>
                </c:pt>
                <c:pt idx="3">
                  <c:v>-0.28359999999999974</c:v>
                </c:pt>
                <c:pt idx="4">
                  <c:v>-1.0962000000000001</c:v>
                </c:pt>
                <c:pt idx="5">
                  <c:v>0.70740000000000003</c:v>
                </c:pt>
                <c:pt idx="6">
                  <c:v>0.82680000000000009</c:v>
                </c:pt>
                <c:pt idx="7">
                  <c:v>0.16060000000000005</c:v>
                </c:pt>
                <c:pt idx="8">
                  <c:v>0.56979999999999986</c:v>
                </c:pt>
                <c:pt idx="9">
                  <c:v>0.91</c:v>
                </c:pt>
                <c:pt idx="10">
                  <c:v>-1.6945999999999994</c:v>
                </c:pt>
                <c:pt idx="11">
                  <c:v>0.77160000000000006</c:v>
                </c:pt>
                <c:pt idx="12">
                  <c:v>2.0369000000000002</c:v>
                </c:pt>
                <c:pt idx="13">
                  <c:v>-1.0313000000000003</c:v>
                </c:pt>
                <c:pt idx="14">
                  <c:v>-1.0250000000000004</c:v>
                </c:pt>
                <c:pt idx="15">
                  <c:v>-1.0390999999999999</c:v>
                </c:pt>
                <c:pt idx="16">
                  <c:v>1.6970000000000001</c:v>
                </c:pt>
                <c:pt idx="17">
                  <c:v>2.3637999999999999</c:v>
                </c:pt>
                <c:pt idx="18">
                  <c:v>-0.35399999999999998</c:v>
                </c:pt>
                <c:pt idx="19">
                  <c:v>-0.93040000000000012</c:v>
                </c:pt>
                <c:pt idx="20">
                  <c:v>0.9093</c:v>
                </c:pt>
                <c:pt idx="21">
                  <c:v>0.2216999999999999</c:v>
                </c:pt>
                <c:pt idx="22">
                  <c:v>1.0715000000000001</c:v>
                </c:pt>
                <c:pt idx="23">
                  <c:v>1.093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2-495B-B833-E9692E5E0585}"/>
            </c:ext>
          </c:extLst>
        </c:ser>
        <c:ser>
          <c:idx val="2"/>
          <c:order val="1"/>
          <c:tx>
            <c:strRef>
              <c:f>'נתונים ד''-9'!$F$2</c:f>
              <c:strCache>
                <c:ptCount val="1"/>
                <c:pt idx="0">
                  <c:v>שינוי מחיר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'נתונים ד''-9'!$A$3:$B$26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'נתונים ד''-9'!$F$3:$F$26</c:f>
              <c:numCache>
                <c:formatCode>General</c:formatCode>
                <c:ptCount val="24"/>
                <c:pt idx="0">
                  <c:v>-7.80609999999999</c:v>
                </c:pt>
                <c:pt idx="1">
                  <c:v>-2.6493000000000286</c:v>
                </c:pt>
                <c:pt idx="2">
                  <c:v>3.0313000000000265</c:v>
                </c:pt>
                <c:pt idx="3">
                  <c:v>-10.445600000000015</c:v>
                </c:pt>
                <c:pt idx="4">
                  <c:v>-1.2323999999999977</c:v>
                </c:pt>
                <c:pt idx="5">
                  <c:v>-12.028800000000011</c:v>
                </c:pt>
                <c:pt idx="6">
                  <c:v>7.3307000000000091</c:v>
                </c:pt>
                <c:pt idx="7">
                  <c:v>-3.4584000000000064</c:v>
                </c:pt>
                <c:pt idx="8">
                  <c:v>-11.042599999999986</c:v>
                </c:pt>
                <c:pt idx="9">
                  <c:v>4.304700000000004</c:v>
                </c:pt>
                <c:pt idx="10">
                  <c:v>11.420300000000008</c:v>
                </c:pt>
                <c:pt idx="11">
                  <c:v>-1.7818000000000012</c:v>
                </c:pt>
                <c:pt idx="12">
                  <c:v>9.4837999999999791</c:v>
                </c:pt>
                <c:pt idx="13">
                  <c:v>-0.88979999999998827</c:v>
                </c:pt>
                <c:pt idx="14">
                  <c:v>5.2068999999999557</c:v>
                </c:pt>
                <c:pt idx="15">
                  <c:v>1.3109000000000521</c:v>
                </c:pt>
                <c:pt idx="16">
                  <c:v>3.6370999999999674</c:v>
                </c:pt>
                <c:pt idx="17">
                  <c:v>6.2298000000000346</c:v>
                </c:pt>
                <c:pt idx="18">
                  <c:v>2.9414000000000025</c:v>
                </c:pt>
                <c:pt idx="19">
                  <c:v>-2.4419000000000315</c:v>
                </c:pt>
                <c:pt idx="20">
                  <c:v>-3.5323000000000082</c:v>
                </c:pt>
                <c:pt idx="21">
                  <c:v>-5.4432999999999954</c:v>
                </c:pt>
                <c:pt idx="22">
                  <c:v>10.002100000000031</c:v>
                </c:pt>
                <c:pt idx="23">
                  <c:v>4.686799999999991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2-495B-B833-E9692E5E0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6300008"/>
        <c:axId val="576302304"/>
      </c:barChart>
      <c:lineChart>
        <c:grouping val="standard"/>
        <c:varyColors val="0"/>
        <c:ser>
          <c:idx val="3"/>
          <c:order val="2"/>
          <c:tx>
            <c:strRef>
              <c:f>'נתונים ד''-9'!$C$2</c:f>
              <c:strCache>
                <c:ptCount val="1"/>
                <c:pt idx="0">
                  <c:v>יתרת מניות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302-495B-B833-E9692E5E0585}"/>
              </c:ext>
            </c:extLst>
          </c:dPt>
          <c:dPt>
            <c:idx val="20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302-495B-B833-E9692E5E0585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bg1">
                      <a:lumMod val="6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9302-495B-B833-E9692E5E0585}"/>
              </c:ext>
            </c:extLst>
          </c:dPt>
          <c:dPt>
            <c:idx val="3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9302-495B-B833-E9692E5E0585}"/>
              </c:ext>
            </c:extLst>
          </c:dPt>
          <c:dPt>
            <c:idx val="3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9302-495B-B833-E9692E5E0585}"/>
              </c:ext>
            </c:extLst>
          </c:dPt>
          <c:dLbls>
            <c:dLbl>
              <c:idx val="11"/>
              <c:layout>
                <c:manualLayout>
                  <c:x val="-6.0006626822410883E-2"/>
                  <c:y val="-5.879629629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02-495B-B833-E9692E5E0585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02-495B-B833-E9692E5E0585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02-495B-B833-E9692E5E05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'נתונים ד''-9'!$A$3:$B$23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'נתונים ד''-9'!$C$3:$C$26</c:f>
              <c:numCache>
                <c:formatCode>General</c:formatCode>
                <c:ptCount val="24"/>
                <c:pt idx="0">
                  <c:v>185.31780000000001</c:v>
                </c:pt>
                <c:pt idx="1">
                  <c:v>181.57399999999998</c:v>
                </c:pt>
                <c:pt idx="2">
                  <c:v>186.52760000000001</c:v>
                </c:pt>
                <c:pt idx="3">
                  <c:v>175.79840000000002</c:v>
                </c:pt>
                <c:pt idx="4">
                  <c:v>173.46979999999999</c:v>
                </c:pt>
                <c:pt idx="5">
                  <c:v>162.14839999999998</c:v>
                </c:pt>
                <c:pt idx="6">
                  <c:v>170.30590000000001</c:v>
                </c:pt>
                <c:pt idx="7">
                  <c:v>167.00809999999998</c:v>
                </c:pt>
                <c:pt idx="8">
                  <c:v>156.53530000000001</c:v>
                </c:pt>
                <c:pt idx="9">
                  <c:v>161.75</c:v>
                </c:pt>
                <c:pt idx="10">
                  <c:v>168.26600000000002</c:v>
                </c:pt>
                <c:pt idx="11">
                  <c:v>165.95870000000002</c:v>
                </c:pt>
                <c:pt idx="12">
                  <c:v>174.8194</c:v>
                </c:pt>
                <c:pt idx="13">
                  <c:v>171.9923</c:v>
                </c:pt>
                <c:pt idx="14">
                  <c:v>174.19669999999996</c:v>
                </c:pt>
                <c:pt idx="15">
                  <c:v>174.697</c:v>
                </c:pt>
                <c:pt idx="16">
                  <c:v>177.50709999999998</c:v>
                </c:pt>
                <c:pt idx="17">
                  <c:v>183.77870000000001</c:v>
                </c:pt>
                <c:pt idx="18">
                  <c:v>186.78030000000001</c:v>
                </c:pt>
                <c:pt idx="19">
                  <c:v>183.25399999999999</c:v>
                </c:pt>
                <c:pt idx="20">
                  <c:v>180.42749999999998</c:v>
                </c:pt>
                <c:pt idx="21">
                  <c:v>174.71949999999998</c:v>
                </c:pt>
                <c:pt idx="22">
                  <c:v>183.71340000000001</c:v>
                </c:pt>
                <c:pt idx="23">
                  <c:v>188.1258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02-495B-B833-E9692E5E0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605592"/>
        <c:axId val="1173608872"/>
      </c:lineChart>
      <c:catAx>
        <c:axId val="576300008"/>
        <c:scaling>
          <c:orientation val="minMax"/>
        </c:scaling>
        <c:delete val="0"/>
        <c:axPos val="b"/>
        <c:numFmt formatCode="0" sourceLinked="0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76302304"/>
        <c:crosses val="autoZero"/>
        <c:auto val="0"/>
        <c:lblAlgn val="ctr"/>
        <c:lblOffset val="100"/>
        <c:tickMarkSkip val="12"/>
        <c:noMultiLvlLbl val="0"/>
      </c:catAx>
      <c:valAx>
        <c:axId val="576302304"/>
        <c:scaling>
          <c:orientation val="minMax"/>
          <c:max val="1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76300008"/>
        <c:crosses val="autoZero"/>
        <c:crossBetween val="between"/>
      </c:valAx>
      <c:valAx>
        <c:axId val="1173608872"/>
        <c:scaling>
          <c:orientation val="minMax"/>
          <c:min val="1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73605592"/>
        <c:crosses val="max"/>
        <c:crossBetween val="between"/>
      </c:valAx>
      <c:catAx>
        <c:axId val="1173605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360887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5305555555556E-2"/>
          <c:y val="0.24268379629629627"/>
          <c:w val="0.83327111111111107"/>
          <c:h val="0.545406944444444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'נתונים ד''-10'!$F$1</c:f>
              <c:strCache>
                <c:ptCount val="1"/>
                <c:pt idx="0">
                  <c:v>חשיפה למט"ח במכשירים נגזרים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  <a:prstDash val="sysDot"/>
            </a:ln>
          </c:spPr>
          <c:invertIfNegative val="0"/>
          <c:cat>
            <c:multiLvlStrRef>
              <c:f>'נתונים ד''-10'!$A$2:$B$25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'נתונים ד''-10'!$F$2:$F$25</c:f>
              <c:numCache>
                <c:formatCode>General</c:formatCode>
                <c:ptCount val="24"/>
                <c:pt idx="0">
                  <c:v>-91.854500000000002</c:v>
                </c:pt>
                <c:pt idx="1">
                  <c:v>-87.219800000000006</c:v>
                </c:pt>
                <c:pt idx="2">
                  <c:v>-86.927300000000002</c:v>
                </c:pt>
                <c:pt idx="3">
                  <c:v>-85.104299999999995</c:v>
                </c:pt>
                <c:pt idx="4">
                  <c:v>-87.532399999999996</c:v>
                </c:pt>
                <c:pt idx="5">
                  <c:v>-86.384699999999995</c:v>
                </c:pt>
                <c:pt idx="6">
                  <c:v>-84.968399999999988</c:v>
                </c:pt>
                <c:pt idx="7">
                  <c:v>-82.601600000000005</c:v>
                </c:pt>
                <c:pt idx="8">
                  <c:v>-85.295699999999997</c:v>
                </c:pt>
                <c:pt idx="9">
                  <c:v>-85.89309999999999</c:v>
                </c:pt>
                <c:pt idx="10">
                  <c:v>-81.671999999999997</c:v>
                </c:pt>
                <c:pt idx="11">
                  <c:v>-81.703500000000005</c:v>
                </c:pt>
                <c:pt idx="12">
                  <c:v>-80.995899999999992</c:v>
                </c:pt>
                <c:pt idx="13">
                  <c:v>-81.8673</c:v>
                </c:pt>
                <c:pt idx="14">
                  <c:v>-80.727199999999996</c:v>
                </c:pt>
                <c:pt idx="15">
                  <c:v>-80.289299999999997</c:v>
                </c:pt>
                <c:pt idx="16">
                  <c:v>-79.98360000000001</c:v>
                </c:pt>
                <c:pt idx="17">
                  <c:v>-82.062399999999997</c:v>
                </c:pt>
                <c:pt idx="18">
                  <c:v>-80.401799999999994</c:v>
                </c:pt>
                <c:pt idx="19">
                  <c:v>-79.159000000000006</c:v>
                </c:pt>
                <c:pt idx="20">
                  <c:v>-79.406899999999993</c:v>
                </c:pt>
                <c:pt idx="21">
                  <c:v>-80.890799999999999</c:v>
                </c:pt>
                <c:pt idx="22">
                  <c:v>-73.561899999999994</c:v>
                </c:pt>
                <c:pt idx="23">
                  <c:v>-69.822800000000001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0-4375-9A3F-4251336E6EE2}"/>
            </c:ext>
          </c:extLst>
        </c:ser>
        <c:ser>
          <c:idx val="1"/>
          <c:order val="1"/>
          <c:tx>
            <c:strRef>
              <c:f>'נתונים ד''-10'!$E$1</c:f>
              <c:strCache>
                <c:ptCount val="1"/>
                <c:pt idx="0">
                  <c:v>חשיפה למט"ח בנכסים מאזניים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B00-4375-9A3F-4251336E6EE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B00-4375-9A3F-4251336E6EE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B00-4375-9A3F-4251336E6EE2}"/>
              </c:ext>
            </c:extLst>
          </c:dPt>
          <c:cat>
            <c:multiLvlStrRef>
              <c:f>'נתונים ד''-10'!$A$2:$B$25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'נתונים ד''-10'!$E$2:$E$25</c:f>
              <c:numCache>
                <c:formatCode>General</c:formatCode>
                <c:ptCount val="24"/>
                <c:pt idx="0">
                  <c:v>211.31060000000002</c:v>
                </c:pt>
                <c:pt idx="1">
                  <c:v>205.27189999999999</c:v>
                </c:pt>
                <c:pt idx="2">
                  <c:v>211.89279999999997</c:v>
                </c:pt>
                <c:pt idx="3">
                  <c:v>195.87569999999999</c:v>
                </c:pt>
                <c:pt idx="4">
                  <c:v>197.65869999999998</c:v>
                </c:pt>
                <c:pt idx="5">
                  <c:v>180.3854</c:v>
                </c:pt>
                <c:pt idx="6">
                  <c:v>193.53279999999995</c:v>
                </c:pt>
                <c:pt idx="7">
                  <c:v>186.99819999999994</c:v>
                </c:pt>
                <c:pt idx="8">
                  <c:v>172.91149999999996</c:v>
                </c:pt>
                <c:pt idx="9">
                  <c:v>181.98520000000005</c:v>
                </c:pt>
                <c:pt idx="10">
                  <c:v>190.46729999999999</c:v>
                </c:pt>
                <c:pt idx="11">
                  <c:v>183.75119999999995</c:v>
                </c:pt>
                <c:pt idx="12">
                  <c:v>196.79109999999997</c:v>
                </c:pt>
                <c:pt idx="13">
                  <c:v>188.98620000000003</c:v>
                </c:pt>
                <c:pt idx="14">
                  <c:v>196.13519999999994</c:v>
                </c:pt>
                <c:pt idx="15">
                  <c:v>196.95980000000003</c:v>
                </c:pt>
                <c:pt idx="16">
                  <c:v>196.87620000000001</c:v>
                </c:pt>
                <c:pt idx="17">
                  <c:v>206.3578</c:v>
                </c:pt>
                <c:pt idx="18">
                  <c:v>210.64990000000003</c:v>
                </c:pt>
                <c:pt idx="19">
                  <c:v>204.61699999999999</c:v>
                </c:pt>
                <c:pt idx="20">
                  <c:v>200.44719999999995</c:v>
                </c:pt>
                <c:pt idx="21">
                  <c:v>195.66720000000001</c:v>
                </c:pt>
                <c:pt idx="22">
                  <c:v>211.09889999999999</c:v>
                </c:pt>
                <c:pt idx="23">
                  <c:v>216.37470000000002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00-4375-9A3F-4251336E6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00448"/>
        <c:axId val="202601984"/>
      </c:barChart>
      <c:lineChart>
        <c:grouping val="standard"/>
        <c:varyColors val="0"/>
        <c:ser>
          <c:idx val="3"/>
          <c:order val="2"/>
          <c:tx>
            <c:strRef>
              <c:f>'נתונים ד''-10'!$G$1</c:f>
              <c:strCache>
                <c:ptCount val="1"/>
                <c:pt idx="0">
                  <c:v>שיעור החשיפה למט"ח מסך הנכסים (ציר ימין)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multiLvlStrRef>
              <c:f>'נתונים ד''-10'!$A$2:$B$13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'נתונים ד''-10'!$G$2:$G$25</c:f>
              <c:numCache>
                <c:formatCode>General</c:formatCode>
                <c:ptCount val="24"/>
                <c:pt idx="0">
                  <c:v>0.16876556798757661</c:v>
                </c:pt>
                <c:pt idx="1">
                  <c:v>0.17046451874123322</c:v>
                </c:pt>
                <c:pt idx="2">
                  <c:v>0.17538340625449536</c:v>
                </c:pt>
                <c:pt idx="3">
                  <c:v>0.16397826342152597</c:v>
                </c:pt>
                <c:pt idx="4">
                  <c:v>0.1672830305843695</c:v>
                </c:pt>
                <c:pt idx="5">
                  <c:v>0.15186436351534302</c:v>
                </c:pt>
                <c:pt idx="6">
                  <c:v>0.16500763904552357</c:v>
                </c:pt>
                <c:pt idx="7">
                  <c:v>0.15790005448031791</c:v>
                </c:pt>
                <c:pt idx="8">
                  <c:v>0.14494998307567436</c:v>
                </c:pt>
                <c:pt idx="9">
                  <c:v>0.15525251449775404</c:v>
                </c:pt>
                <c:pt idx="10">
                  <c:v>0.16941782685777862</c:v>
                </c:pt>
                <c:pt idx="11">
                  <c:v>0.16465374738915867</c:v>
                </c:pt>
                <c:pt idx="12">
                  <c:v>0.18025873337616341</c:v>
                </c:pt>
                <c:pt idx="13">
                  <c:v>0.17824648387228822</c:v>
                </c:pt>
                <c:pt idx="14">
                  <c:v>0.18805837161864661</c:v>
                </c:pt>
                <c:pt idx="15">
                  <c:v>0.18957385630600507</c:v>
                </c:pt>
                <c:pt idx="16">
                  <c:v>0.19171232081389578</c:v>
                </c:pt>
                <c:pt idx="17">
                  <c:v>0.19926492089386849</c:v>
                </c:pt>
                <c:pt idx="18">
                  <c:v>0.20428526952325166</c:v>
                </c:pt>
                <c:pt idx="19">
                  <c:v>0.20267576336605447</c:v>
                </c:pt>
                <c:pt idx="20">
                  <c:v>0.19890739243802105</c:v>
                </c:pt>
                <c:pt idx="21">
                  <c:v>0.20302829076940546</c:v>
                </c:pt>
                <c:pt idx="22">
                  <c:v>0.21843571586029725</c:v>
                </c:pt>
                <c:pt idx="23">
                  <c:v>0.2220710451447685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00-4375-9A3F-4251336E6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809616"/>
        <c:axId val="661777800"/>
      </c:lineChart>
      <c:catAx>
        <c:axId val="202600448"/>
        <c:scaling>
          <c:orientation val="minMax"/>
        </c:scaling>
        <c:delete val="0"/>
        <c:axPos val="b"/>
        <c:numFmt formatCode="\ mmm\'\-yy" sourceLinked="0"/>
        <c:majorTickMark val="none"/>
        <c:minorTickMark val="none"/>
        <c:tickLblPos val="low"/>
        <c:spPr>
          <a:ln>
            <a:noFill/>
          </a:ln>
        </c:spPr>
        <c:txPr>
          <a:bodyPr rot="0"/>
          <a:lstStyle/>
          <a:p>
            <a:pPr>
              <a:defRPr sz="1000"/>
            </a:pPr>
            <a:endParaRPr lang="he-IL"/>
          </a:p>
        </c:txPr>
        <c:crossAx val="202601984"/>
        <c:crosses val="autoZero"/>
        <c:auto val="1"/>
        <c:lblAlgn val="ctr"/>
        <c:lblOffset val="20"/>
        <c:tickLblSkip val="12"/>
        <c:noMultiLvlLbl val="0"/>
      </c:catAx>
      <c:valAx>
        <c:axId val="202601984"/>
        <c:scaling>
          <c:orientation val="minMax"/>
          <c:max val="300"/>
          <c:min val="-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none"/>
        <c:minorTickMark val="none"/>
        <c:tickLblPos val="nextTo"/>
        <c:spPr>
          <a:ln>
            <a:noFill/>
          </a:ln>
        </c:spPr>
        <c:crossAx val="202600448"/>
        <c:crosses val="autoZero"/>
        <c:crossBetween val="between"/>
        <c:majorUnit val="100"/>
      </c:valAx>
      <c:valAx>
        <c:axId val="661777800"/>
        <c:scaling>
          <c:orientation val="minMax"/>
          <c:max val="0.25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661809616"/>
        <c:crosses val="max"/>
        <c:crossBetween val="between"/>
        <c:majorUnit val="5.000000000000001E-2"/>
      </c:valAx>
      <c:catAx>
        <c:axId val="66180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1777800"/>
        <c:crosses val="autoZero"/>
        <c:auto val="1"/>
        <c:lblAlgn val="ctr"/>
        <c:lblOffset val="100"/>
        <c:noMultiLvlLbl val="1"/>
      </c:catAx>
      <c:spPr>
        <a:noFill/>
        <a:ln w="6350">
          <a:noFill/>
        </a:ln>
      </c:spPr>
    </c:plotArea>
    <c:legend>
      <c:legendPos val="b"/>
      <c:layout>
        <c:manualLayout>
          <c:xMode val="edge"/>
          <c:yMode val="edge"/>
          <c:x val="1.4111111111111111E-2"/>
          <c:y val="0"/>
          <c:w val="0.8044041666666667"/>
          <c:h val="0.23791759259259262"/>
        </c:manualLayout>
      </c:layout>
      <c:overlay val="0"/>
      <c:spPr>
        <a:ln>
          <a:noFill/>
        </a:ln>
      </c:spPr>
      <c:txPr>
        <a:bodyPr/>
        <a:lstStyle/>
        <a:p>
          <a:pPr rtl="0">
            <a:defRPr sz="1050"/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8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6111111111109"/>
          <c:y val="0.38922463674938923"/>
          <c:w val="0.85695611111111114"/>
          <c:h val="0.47249134851373337"/>
        </c:manualLayout>
      </c:layout>
      <c:lineChart>
        <c:grouping val="standard"/>
        <c:varyColors val="0"/>
        <c:ser>
          <c:idx val="2"/>
          <c:order val="0"/>
          <c:tx>
            <c:strRef>
              <c:f>'נתונים ד''-11'!$A$2</c:f>
              <c:strCache>
                <c:ptCount val="1"/>
                <c:pt idx="0">
                  <c:v>חברות הביטוח המשתתפות ברווחים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'נתונים ד''-11'!$B$1:$J$1</c:f>
              <c:strCache>
                <c:ptCount val="9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'נתונים ד''-11'!$B$2:$J$2</c:f>
              <c:numCache>
                <c:formatCode>0.0</c:formatCode>
                <c:ptCount val="9"/>
                <c:pt idx="0">
                  <c:v>16.8</c:v>
                </c:pt>
                <c:pt idx="1">
                  <c:v>18.7</c:v>
                </c:pt>
                <c:pt idx="2">
                  <c:v>17.100000000000001</c:v>
                </c:pt>
                <c:pt idx="3">
                  <c:v>19.306793939379872</c:v>
                </c:pt>
                <c:pt idx="4">
                  <c:v>18.600000000000001</c:v>
                </c:pt>
                <c:pt idx="5">
                  <c:v>21.623720137191359</c:v>
                </c:pt>
                <c:pt idx="6" formatCode="0">
                  <c:v>19</c:v>
                </c:pt>
                <c:pt idx="7" formatCode="0">
                  <c:v>16.268448313519926</c:v>
                </c:pt>
                <c:pt idx="8" formatCode="0">
                  <c:v>22.733827392062572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2-4792-99C8-A0ABFEE2BA83}"/>
            </c:ext>
          </c:extLst>
        </c:ser>
        <c:ser>
          <c:idx val="3"/>
          <c:order val="1"/>
          <c:tx>
            <c:strRef>
              <c:f>'נתונים ד''-11'!$A$3</c:f>
              <c:strCache>
                <c:ptCount val="1"/>
                <c:pt idx="0">
                  <c:v>קופות הגמל וקרנות ההשתלמות</c:v>
                </c:pt>
              </c:strCache>
            </c:strRef>
          </c:tx>
          <c:spPr>
            <a:ln w="3175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strRef>
              <c:f>'נתונים ד''-11'!$B$1:$J$1</c:f>
              <c:strCache>
                <c:ptCount val="9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'נתונים ד''-11'!$B$3:$J$3</c:f>
              <c:numCache>
                <c:formatCode>0.0</c:formatCode>
                <c:ptCount val="9"/>
                <c:pt idx="0">
                  <c:v>14.4</c:v>
                </c:pt>
                <c:pt idx="1">
                  <c:v>16.8</c:v>
                </c:pt>
                <c:pt idx="2">
                  <c:v>16</c:v>
                </c:pt>
                <c:pt idx="3">
                  <c:v>18.448985627110826</c:v>
                </c:pt>
                <c:pt idx="4">
                  <c:v>16.600000000000001</c:v>
                </c:pt>
                <c:pt idx="5">
                  <c:v>21.672594489758911</c:v>
                </c:pt>
                <c:pt idx="6" formatCode="0">
                  <c:v>17.899999999999999</c:v>
                </c:pt>
                <c:pt idx="7" formatCode="0">
                  <c:v>18.183895444134471</c:v>
                </c:pt>
                <c:pt idx="8" formatCode="0">
                  <c:v>25.722788067525791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2-4792-99C8-A0ABFEE2BA83}"/>
            </c:ext>
          </c:extLst>
        </c:ser>
        <c:ser>
          <c:idx val="0"/>
          <c:order val="2"/>
          <c:tx>
            <c:strRef>
              <c:f>'נתונים ד''-11'!$A$4</c:f>
              <c:strCache>
                <c:ptCount val="1"/>
                <c:pt idx="0">
                  <c:v>קרנות הפנסיה החדשות</c:v>
                </c:pt>
              </c:strCache>
            </c:strRef>
          </c:tx>
          <c:spPr>
            <a:ln w="3175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'נתונים ד''-11'!$B$1:$J$1</c:f>
              <c:strCache>
                <c:ptCount val="9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'נתונים ד''-11'!$B$4:$J$4</c:f>
              <c:numCache>
                <c:formatCode>0.0</c:formatCode>
                <c:ptCount val="9"/>
                <c:pt idx="0">
                  <c:v>15.6</c:v>
                </c:pt>
                <c:pt idx="1">
                  <c:v>17.100000000000001</c:v>
                </c:pt>
                <c:pt idx="2">
                  <c:v>15.3</c:v>
                </c:pt>
                <c:pt idx="3">
                  <c:v>18.38507323542882</c:v>
                </c:pt>
                <c:pt idx="4">
                  <c:v>17.5</c:v>
                </c:pt>
                <c:pt idx="5">
                  <c:v>20.99761406866968</c:v>
                </c:pt>
                <c:pt idx="6" formatCode="0">
                  <c:v>17.8</c:v>
                </c:pt>
                <c:pt idx="7" formatCode="0">
                  <c:v>15.996381521352736</c:v>
                </c:pt>
                <c:pt idx="8" formatCode="0">
                  <c:v>22.152756366456849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E2-4792-99C8-A0ABFEE2BA83}"/>
            </c:ext>
          </c:extLst>
        </c:ser>
        <c:ser>
          <c:idx val="4"/>
          <c:order val="3"/>
          <c:tx>
            <c:strRef>
              <c:f>'נתונים ד''-11'!$A$5</c:f>
              <c:strCache>
                <c:ptCount val="1"/>
                <c:pt idx="0">
                  <c:v>קרנות הפנסיה הוותיקות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'נתונים ד''-11'!$B$1:$J$1</c:f>
              <c:strCache>
                <c:ptCount val="9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'נתונים ד''-11'!$B$5:$J$5</c:f>
              <c:numCache>
                <c:formatCode>0.0</c:formatCode>
                <c:ptCount val="9"/>
                <c:pt idx="0">
                  <c:v>11.5</c:v>
                </c:pt>
                <c:pt idx="1">
                  <c:v>12.1</c:v>
                </c:pt>
                <c:pt idx="2">
                  <c:v>11.8</c:v>
                </c:pt>
                <c:pt idx="3">
                  <c:v>12.727979158373262</c:v>
                </c:pt>
                <c:pt idx="4">
                  <c:v>13.3</c:v>
                </c:pt>
                <c:pt idx="5">
                  <c:v>13.825828908511925</c:v>
                </c:pt>
                <c:pt idx="6" formatCode="0">
                  <c:v>14.1</c:v>
                </c:pt>
                <c:pt idx="7" formatCode="0">
                  <c:v>14.75745146294777</c:v>
                </c:pt>
                <c:pt idx="8" formatCode="0">
                  <c:v>15.520733152074378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E2-4792-99C8-A0ABFEE2BA83}"/>
            </c:ext>
          </c:extLst>
        </c:ser>
        <c:ser>
          <c:idx val="1"/>
          <c:order val="4"/>
          <c:tx>
            <c:strRef>
              <c:f>'נתונים ד''-11'!$A$6</c:f>
              <c:strCache>
                <c:ptCount val="1"/>
                <c:pt idx="0">
                  <c:v>סך הגופים </c:v>
                </c:pt>
              </c:strCache>
            </c:strRef>
          </c:tx>
          <c:spPr>
            <a:ln w="31750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'נתונים ד''-11'!$B$1:$J$1</c:f>
              <c:strCache>
                <c:ptCount val="9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'נתונים ד''-11'!$B$6:$J$6</c:f>
              <c:numCache>
                <c:formatCode>0.0</c:formatCode>
                <c:ptCount val="9"/>
                <c:pt idx="0">
                  <c:v>14.236993352379029</c:v>
                </c:pt>
                <c:pt idx="1">
                  <c:v>15.994</c:v>
                </c:pt>
                <c:pt idx="2">
                  <c:v>14.9</c:v>
                </c:pt>
                <c:pt idx="3">
                  <c:v>17.2</c:v>
                </c:pt>
                <c:pt idx="4">
                  <c:v>16.399999999999999</c:v>
                </c:pt>
                <c:pt idx="5">
                  <c:v>19.695992269305179</c:v>
                </c:pt>
                <c:pt idx="6" formatCode="0">
                  <c:v>17.3</c:v>
                </c:pt>
                <c:pt idx="7" formatCode="0">
                  <c:v>16.3</c:v>
                </c:pt>
                <c:pt idx="8" formatCode="0">
                  <c:v>22.20710451447685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E2-4792-99C8-A0ABFEE2B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089216"/>
        <c:axId val="204090752"/>
      </c:lineChart>
      <c:catAx>
        <c:axId val="204089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 rot="0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4090752"/>
        <c:crosses val="autoZero"/>
        <c:auto val="0"/>
        <c:lblAlgn val="ctr"/>
        <c:lblOffset val="100"/>
        <c:noMultiLvlLbl val="1"/>
      </c:catAx>
      <c:valAx>
        <c:axId val="204090752"/>
        <c:scaling>
          <c:orientation val="minMax"/>
          <c:max val="28"/>
          <c:min val="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4089216"/>
        <c:crosses val="autoZero"/>
        <c:crossBetween val="between"/>
        <c:majorUnit val="4"/>
      </c:valAx>
      <c:spPr>
        <a:solidFill>
          <a:schemeClr val="bg1">
            <a:lumMod val="95000"/>
          </a:schemeClr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.11309944444444445"/>
          <c:y val="4.3939814814814813E-3"/>
          <c:w val="0.64919916666666666"/>
          <c:h val="0.37870169004478094"/>
        </c:manualLayout>
      </c:layout>
      <c:overlay val="0"/>
      <c:spPr>
        <a:ln>
          <a:noFill/>
        </a:ln>
      </c:spPr>
      <c:txPr>
        <a:bodyPr/>
        <a:lstStyle/>
        <a:p>
          <a:pPr>
            <a:defRPr sz="11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800"/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82825911766718E-2"/>
          <c:y val="5.5454629629629638E-2"/>
          <c:w val="0.87329686304132548"/>
          <c:h val="0.51372592592592592"/>
        </c:manualLayout>
      </c:layout>
      <c:barChart>
        <c:barDir val="col"/>
        <c:grouping val="clustered"/>
        <c:varyColors val="0"/>
        <c:ser>
          <c:idx val="1"/>
          <c:order val="0"/>
          <c:tx>
            <c:v>מכשירי חוב</c:v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3.78134259259258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4A-4472-92C5-6A9E53D150F3}"/>
                </c:ext>
              </c:extLst>
            </c:dLbl>
            <c:dLbl>
              <c:idx val="23"/>
              <c:layout>
                <c:manualLayout>
                  <c:x val="0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'נתונים ד''-12'!$A$27:$B$50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'נתונים ד''-12'!$D$27:$D$50</c:f>
              <c:numCache>
                <c:formatCode>#,##0</c:formatCode>
                <c:ptCount val="24"/>
                <c:pt idx="0">
                  <c:v>34.442594842612358</c:v>
                </c:pt>
                <c:pt idx="1">
                  <c:v>33.242213893418281</c:v>
                </c:pt>
                <c:pt idx="2">
                  <c:v>32.467275442220263</c:v>
                </c:pt>
                <c:pt idx="3">
                  <c:v>32.531321172378561</c:v>
                </c:pt>
                <c:pt idx="4">
                  <c:v>33.761235362462124</c:v>
                </c:pt>
                <c:pt idx="5">
                  <c:v>33.63158442722527</c:v>
                </c:pt>
                <c:pt idx="6">
                  <c:v>33.739807802109404</c:v>
                </c:pt>
                <c:pt idx="7">
                  <c:v>32.117229596283757</c:v>
                </c:pt>
                <c:pt idx="8">
                  <c:v>35.246049161484784</c:v>
                </c:pt>
                <c:pt idx="9">
                  <c:v>39.122146605931448</c:v>
                </c:pt>
                <c:pt idx="10">
                  <c:v>37.33255157542645</c:v>
                </c:pt>
                <c:pt idx="11">
                  <c:v>33.41831222560586</c:v>
                </c:pt>
                <c:pt idx="12">
                  <c:v>32.755249726692753</c:v>
                </c:pt>
                <c:pt idx="13">
                  <c:v>30.342782349308504</c:v>
                </c:pt>
                <c:pt idx="14">
                  <c:v>31.684574964106307</c:v>
                </c:pt>
                <c:pt idx="15">
                  <c:v>31.048230538406205</c:v>
                </c:pt>
                <c:pt idx="16">
                  <c:v>31.292608573154972</c:v>
                </c:pt>
                <c:pt idx="17">
                  <c:v>33.709819479391832</c:v>
                </c:pt>
                <c:pt idx="18">
                  <c:v>32.658173925180407</c:v>
                </c:pt>
                <c:pt idx="19">
                  <c:v>34.967162059173056</c:v>
                </c:pt>
                <c:pt idx="20">
                  <c:v>36.938158617238933</c:v>
                </c:pt>
                <c:pt idx="21">
                  <c:v>35.120520851776142</c:v>
                </c:pt>
                <c:pt idx="22">
                  <c:v>33.405064872469147</c:v>
                </c:pt>
                <c:pt idx="23">
                  <c:v>28.545000000000009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E-4036-AE04-2E21B7B358B9}"/>
            </c:ext>
          </c:extLst>
        </c:ser>
        <c:ser>
          <c:idx val="4"/>
          <c:order val="1"/>
          <c:tx>
            <c:strRef>
              <c:f>'נתונים ד''-12'!$C$1</c:f>
              <c:strCache>
                <c:ptCount val="1"/>
                <c:pt idx="0">
                  <c:v>מכשירים נגזרים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6.4525426033156283E-17"/>
                  <c:y val="3.6924537037037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4A-4472-92C5-6A9E53D150F3}"/>
                </c:ext>
              </c:extLst>
            </c:dLbl>
            <c:dLbl>
              <c:idx val="2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'נתונים ד''-12'!$A$27:$B$50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'נתונים ד''-12'!$C$27:$C$50</c:f>
              <c:numCache>
                <c:formatCode>#,##0</c:formatCode>
                <c:ptCount val="24"/>
                <c:pt idx="0">
                  <c:v>-30.677696942488726</c:v>
                </c:pt>
                <c:pt idx="1">
                  <c:v>-30.972677762773579</c:v>
                </c:pt>
                <c:pt idx="2">
                  <c:v>-27.543281631246355</c:v>
                </c:pt>
                <c:pt idx="3">
                  <c:v>-31.849649978037657</c:v>
                </c:pt>
                <c:pt idx="4">
                  <c:v>-35.483179882855218</c:v>
                </c:pt>
                <c:pt idx="5">
                  <c:v>-32.879797428136612</c:v>
                </c:pt>
                <c:pt idx="6">
                  <c:v>-30.585549837348214</c:v>
                </c:pt>
                <c:pt idx="7">
                  <c:v>-26.64309361866728</c:v>
                </c:pt>
                <c:pt idx="8">
                  <c:v>-30.938956339596068</c:v>
                </c:pt>
                <c:pt idx="9">
                  <c:v>-32.46892867816819</c:v>
                </c:pt>
                <c:pt idx="10">
                  <c:v>-27.752411035679231</c:v>
                </c:pt>
                <c:pt idx="11">
                  <c:v>-24.559143847178984</c:v>
                </c:pt>
                <c:pt idx="12">
                  <c:v>-18.797258020083394</c:v>
                </c:pt>
                <c:pt idx="13">
                  <c:v>-19.011846995639864</c:v>
                </c:pt>
                <c:pt idx="14">
                  <c:v>-13.930450012714857</c:v>
                </c:pt>
                <c:pt idx="15">
                  <c:v>-13.463572297301711</c:v>
                </c:pt>
                <c:pt idx="16">
                  <c:v>-15.317477590008744</c:v>
                </c:pt>
                <c:pt idx="17">
                  <c:v>-14.789307873919268</c:v>
                </c:pt>
                <c:pt idx="18">
                  <c:v>-16.384068588036541</c:v>
                </c:pt>
                <c:pt idx="19">
                  <c:v>-17.538785747132167</c:v>
                </c:pt>
                <c:pt idx="20">
                  <c:v>-15.265711033762692</c:v>
                </c:pt>
                <c:pt idx="21">
                  <c:v>-20.008226337386819</c:v>
                </c:pt>
                <c:pt idx="22">
                  <c:v>-9.6440853616531452</c:v>
                </c:pt>
                <c:pt idx="23">
                  <c:v>-3.9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E-4036-AE04-2E21B7B358B9}"/>
            </c:ext>
          </c:extLst>
        </c:ser>
        <c:ser>
          <c:idx val="0"/>
          <c:order val="3"/>
          <c:tx>
            <c:strRef>
              <c:f>'נתונים ד''-12'!$E$1</c:f>
              <c:strCache>
                <c:ptCount val="1"/>
                <c:pt idx="0">
                  <c:v>מכשירי הון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1.4075557486267836E-2"/>
                  <c:y val="3.6841898148148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257449743431432E-2"/>
                      <c:h val="8.2226851851851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3F4A-4472-92C5-6A9E53D150F3}"/>
                </c:ext>
              </c:extLst>
            </c:dLbl>
            <c:dLbl>
              <c:idx val="23"/>
              <c:layout>
                <c:manualLayout>
                  <c:x val="-1.2903558245073803E-16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'נתונים ד''-12'!$A$27:$B$50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'נתונים ד''-12'!$E$27:$E$50</c:f>
              <c:numCache>
                <c:formatCode>#,##0</c:formatCode>
                <c:ptCount val="24"/>
                <c:pt idx="0">
                  <c:v>58.012103674600006</c:v>
                </c:pt>
                <c:pt idx="1">
                  <c:v>58.705811770600008</c:v>
                </c:pt>
                <c:pt idx="2">
                  <c:v>60.397758165300004</c:v>
                </c:pt>
                <c:pt idx="3">
                  <c:v>58.240018448300006</c:v>
                </c:pt>
                <c:pt idx="4">
                  <c:v>53.980447515399995</c:v>
                </c:pt>
                <c:pt idx="5">
                  <c:v>50.729698067199998</c:v>
                </c:pt>
                <c:pt idx="6">
                  <c:v>55.953235092999996</c:v>
                </c:pt>
                <c:pt idx="7">
                  <c:v>58.812614460800006</c:v>
                </c:pt>
                <c:pt idx="8">
                  <c:v>50.534953441100001</c:v>
                </c:pt>
                <c:pt idx="9">
                  <c:v>53.116563347899998</c:v>
                </c:pt>
                <c:pt idx="10">
                  <c:v>51.7407076764</c:v>
                </c:pt>
                <c:pt idx="11">
                  <c:v>49.0956125664</c:v>
                </c:pt>
                <c:pt idx="12">
                  <c:v>49.998969347817876</c:v>
                </c:pt>
                <c:pt idx="13">
                  <c:v>44.919683142117876</c:v>
                </c:pt>
                <c:pt idx="14">
                  <c:v>45.437208037817875</c:v>
                </c:pt>
                <c:pt idx="15">
                  <c:v>45.737678138617881</c:v>
                </c:pt>
                <c:pt idx="16">
                  <c:v>44.225153420817868</c:v>
                </c:pt>
                <c:pt idx="17">
                  <c:v>44.618040153317871</c:v>
                </c:pt>
                <c:pt idx="18">
                  <c:v>46.688077017017875</c:v>
                </c:pt>
                <c:pt idx="19">
                  <c:v>45.11742037491787</c:v>
                </c:pt>
                <c:pt idx="20">
                  <c:v>44.797269976817873</c:v>
                </c:pt>
                <c:pt idx="21">
                  <c:v>37.402270846517872</c:v>
                </c:pt>
                <c:pt idx="22">
                  <c:v>43.57</c:v>
                </c:pt>
                <c:pt idx="23">
                  <c:v>46.354999999999997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4A-4472-92C5-6A9E53D15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173928"/>
        <c:axId val="1193171304"/>
      </c:barChart>
      <c:lineChart>
        <c:grouping val="standard"/>
        <c:varyColors val="0"/>
        <c:ser>
          <c:idx val="3"/>
          <c:order val="2"/>
          <c:tx>
            <c:strRef>
              <c:f>'נתונים ד''-12'!$F$1</c:f>
              <c:strCache>
                <c:ptCount val="1"/>
                <c:pt idx="0">
                  <c:v>חשיפה בשקלים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4"/>
              <c:spPr>
                <a:solidFill>
                  <a:schemeClr val="tx1"/>
                </a:solidFill>
                <a:ln w="9525">
                  <a:solidFill>
                    <a:srgbClr val="17799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F4A-4472-92C5-6A9E53D150F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D-7924-44AE-B859-ED03A03B81A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3-137E-4036-AE04-2E21B7B358B9}"/>
              </c:ext>
            </c:extLst>
          </c:dPt>
          <c:dPt>
            <c:idx val="23"/>
            <c:marker>
              <c:symbol val="circle"/>
              <c:size val="4"/>
              <c:spPr>
                <a:solidFill>
                  <a:schemeClr val="tx1"/>
                </a:solidFill>
                <a:ln w="9525">
                  <a:solidFill>
                    <a:srgbClr val="17799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C43-426F-AC92-A941B7EA43FA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17799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BA8-4F35-B5F9-3BBAE30F6D17}"/>
              </c:ext>
            </c:extLst>
          </c:dPt>
          <c:dLbls>
            <c:dLbl>
              <c:idx val="1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3F4A-4472-92C5-6A9E53D150F3}"/>
                </c:ext>
              </c:extLst>
            </c:dLbl>
            <c:dLbl>
              <c:idx val="23"/>
              <c:layout>
                <c:manualLayout>
                  <c:x val="-2.1059737052556791E-5"/>
                  <c:y val="-1.9209259259259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ד''-12'!$F$27:$F$50</c:f>
              <c:numCache>
                <c:formatCode>#,##0</c:formatCode>
                <c:ptCount val="24"/>
                <c:pt idx="0">
                  <c:v>61.777001574723641</c:v>
                </c:pt>
                <c:pt idx="1">
                  <c:v>60.97534790124471</c:v>
                </c:pt>
                <c:pt idx="2">
                  <c:v>65.321751976273916</c:v>
                </c:pt>
                <c:pt idx="3">
                  <c:v>58.921689642640914</c:v>
                </c:pt>
                <c:pt idx="4">
                  <c:v>52.2585029950069</c:v>
                </c:pt>
                <c:pt idx="5">
                  <c:v>51.481485066288656</c:v>
                </c:pt>
                <c:pt idx="6">
                  <c:v>59.107493057761189</c:v>
                </c:pt>
                <c:pt idx="7">
                  <c:v>64.286750438416476</c:v>
                </c:pt>
                <c:pt idx="8">
                  <c:v>54.842046262988717</c:v>
                </c:pt>
                <c:pt idx="9">
                  <c:v>59.769781275663256</c:v>
                </c:pt>
                <c:pt idx="10">
                  <c:v>61.320848216147219</c:v>
                </c:pt>
                <c:pt idx="11">
                  <c:v>57.954780944826879</c:v>
                </c:pt>
                <c:pt idx="12">
                  <c:v>63.956961054427239</c:v>
                </c:pt>
                <c:pt idx="13">
                  <c:v>56.250618495786512</c:v>
                </c:pt>
                <c:pt idx="14">
                  <c:v>63.191332989209329</c:v>
                </c:pt>
                <c:pt idx="15">
                  <c:v>63.322336379722373</c:v>
                </c:pt>
                <c:pt idx="16">
                  <c:v>60.200284403964098</c:v>
                </c:pt>
                <c:pt idx="17">
                  <c:v>63.538551758790433</c:v>
                </c:pt>
                <c:pt idx="18">
                  <c:v>62.96218235416174</c:v>
                </c:pt>
                <c:pt idx="19">
                  <c:v>62.545796686958759</c:v>
                </c:pt>
                <c:pt idx="20">
                  <c:v>66.469717560294114</c:v>
                </c:pt>
                <c:pt idx="21">
                  <c:v>52.514565360907199</c:v>
                </c:pt>
                <c:pt idx="22">
                  <c:v>67.330979510816007</c:v>
                </c:pt>
                <c:pt idx="23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7E-4036-AE04-2E21B7B3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173928"/>
        <c:axId val="1193171304"/>
      </c:lineChart>
      <c:catAx>
        <c:axId val="119317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93171304"/>
        <c:crosses val="autoZero"/>
        <c:auto val="1"/>
        <c:lblAlgn val="ctr"/>
        <c:lblOffset val="100"/>
        <c:noMultiLvlLbl val="0"/>
      </c:catAx>
      <c:valAx>
        <c:axId val="1193171304"/>
        <c:scaling>
          <c:orientation val="minMax"/>
          <c:max val="75"/>
          <c:min val="-3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93173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298009259259265"/>
          <c:w val="0.99636593406136587"/>
          <c:h val="0.16452592592592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947499999999996E-2"/>
          <c:y val="0.1729920634920635"/>
          <c:w val="0.86479287084660261"/>
          <c:h val="0.6964174603174602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'נתונים ד''-13'!$C$1</c:f>
              <c:strCache>
                <c:ptCount val="1"/>
                <c:pt idx="0">
                  <c:v>תנועות נטו במכשירי חוב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9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82-4CA3-A370-715B407C37BA}"/>
                </c:ext>
              </c:extLst>
            </c:dLbl>
            <c:dLbl>
              <c:idx val="1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EB-42BC-8126-A2ED92632836}"/>
                </c:ext>
              </c:extLst>
            </c:dLbl>
            <c:dLbl>
              <c:idx val="1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4E-45E1-A982-0EB009C044C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ד''-13'!$A$2:$A$13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'נתונים ד''-13'!$C$2:$C$13</c:f>
              <c:numCache>
                <c:formatCode>_ * #,##0_ ;_ * \-#,##0_ ;_ * "-"??_ ;_ @_ </c:formatCode>
                <c:ptCount val="12"/>
                <c:pt idx="0">
                  <c:v>-5141.7203539420161</c:v>
                </c:pt>
                <c:pt idx="1">
                  <c:v>-2441.6622537028366</c:v>
                </c:pt>
                <c:pt idx="2">
                  <c:v>3561.4739848130043</c:v>
                </c:pt>
                <c:pt idx="3">
                  <c:v>-814.0639316966201</c:v>
                </c:pt>
                <c:pt idx="4">
                  <c:v>-526.40719548515926</c:v>
                </c:pt>
                <c:pt idx="5">
                  <c:v>164.50358250384704</c:v>
                </c:pt>
                <c:pt idx="6">
                  <c:v>4056.3533381208053</c:v>
                </c:pt>
                <c:pt idx="7">
                  <c:v>-1549</c:v>
                </c:pt>
                <c:pt idx="8">
                  <c:v>6280</c:v>
                </c:pt>
                <c:pt idx="9">
                  <c:v>16875</c:v>
                </c:pt>
                <c:pt idx="10">
                  <c:v>5967</c:v>
                </c:pt>
                <c:pt idx="11">
                  <c:v>-4313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2-4CA3-A370-715B407C37BA}"/>
            </c:ext>
          </c:extLst>
        </c:ser>
        <c:ser>
          <c:idx val="3"/>
          <c:order val="1"/>
          <c:tx>
            <c:strRef>
              <c:f>'נתונים ד''-13'!$B$1</c:f>
              <c:strCache>
                <c:ptCount val="1"/>
                <c:pt idx="0">
                  <c:v>תנועות נטו במכשירי הון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9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B82-4CA3-A370-715B407C37BA}"/>
                </c:ext>
              </c:extLst>
            </c:dLbl>
            <c:dLbl>
              <c:idx val="10"/>
              <c:layout>
                <c:manualLayout>
                  <c:x val="-3.5277777777777777E-3"/>
                  <c:y val="-5.8796296296296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EB-42BC-8126-A2ED926328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ד''-13'!$A$2:$A$13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'נתונים ד''-13'!$B$2:$B$13</c:f>
              <c:numCache>
                <c:formatCode>_ * #,##0_ ;_ * \-#,##0_ ;_ * "-"??_ ;_ @_ </c:formatCode>
                <c:ptCount val="12"/>
                <c:pt idx="0">
                  <c:v>1085.2000000000003</c:v>
                </c:pt>
                <c:pt idx="1">
                  <c:v>1721.9</c:v>
                </c:pt>
                <c:pt idx="2">
                  <c:v>1223.2</c:v>
                </c:pt>
                <c:pt idx="3">
                  <c:v>2178.9</c:v>
                </c:pt>
                <c:pt idx="4">
                  <c:v>-642.20000000000005</c:v>
                </c:pt>
                <c:pt idx="5">
                  <c:v>2568.3000000000002</c:v>
                </c:pt>
                <c:pt idx="6">
                  <c:v>4029.1000000000008</c:v>
                </c:pt>
                <c:pt idx="7">
                  <c:v>755.69999999999993</c:v>
                </c:pt>
                <c:pt idx="8">
                  <c:v>-920</c:v>
                </c:pt>
                <c:pt idx="9">
                  <c:v>4812</c:v>
                </c:pt>
                <c:pt idx="10">
                  <c:v>2748</c:v>
                </c:pt>
                <c:pt idx="11">
                  <c:v>-207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2-4CA3-A370-715B407C37BA}"/>
            </c:ext>
          </c:extLst>
        </c:ser>
        <c:ser>
          <c:idx val="0"/>
          <c:order val="2"/>
          <c:tx>
            <c:strRef>
              <c:f>'נתונים ד''-13'!$D$1</c:f>
              <c:strCache>
                <c:ptCount val="1"/>
                <c:pt idx="0">
                  <c:v>תנועה נטו בחשיפה לשקלים באמצעות מכשירים נגזרים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82-4CA3-A370-715B407C37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82-4CA3-A370-715B407C37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82-4CA3-A370-715B407C37B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82-4CA3-A370-715B407C37B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82-4CA3-A370-715B407C37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82-4CA3-A370-715B407C37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82-4CA3-A370-715B407C37B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B82-4CA3-A370-715B407C37B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82-4CA3-A370-715B407C37BA}"/>
                </c:ext>
              </c:extLst>
            </c:dLbl>
            <c:dLbl>
              <c:idx val="10"/>
              <c:layout>
                <c:manualLayout>
                  <c:x val="0"/>
                  <c:y val="5.2916666666666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B9-4EA9-A1D6-A6ACE81169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'נתונים ד''-13'!$A$2:$A$13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'נתונים ד''-13'!$D$2:$D$13</c:f>
              <c:numCache>
                <c:formatCode>General</c:formatCode>
                <c:ptCount val="12"/>
                <c:pt idx="0">
                  <c:v>4080.6484855330873</c:v>
                </c:pt>
                <c:pt idx="1">
                  <c:v>-2972.2414344412464</c:v>
                </c:pt>
                <c:pt idx="2">
                  <c:v>-6950.3663235309086</c:v>
                </c:pt>
                <c:pt idx="3">
                  <c:v>992.13292809561972</c:v>
                </c:pt>
                <c:pt idx="4">
                  <c:v>1760</c:v>
                </c:pt>
                <c:pt idx="5">
                  <c:v>-1831.3483095020092</c:v>
                </c:pt>
                <c:pt idx="6">
                  <c:v>-11378.457363963036</c:v>
                </c:pt>
                <c:pt idx="7">
                  <c:v>1313.2471015339943</c:v>
                </c:pt>
                <c:pt idx="8">
                  <c:v>1851.137091204193</c:v>
                </c:pt>
                <c:pt idx="9">
                  <c:v>-8520</c:v>
                </c:pt>
                <c:pt idx="10">
                  <c:v>3476</c:v>
                </c:pt>
                <c:pt idx="11">
                  <c:v>20603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2-4CA3-A370-715B407C3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179328"/>
        <c:axId val="202180864"/>
      </c:barChart>
      <c:lineChart>
        <c:grouping val="standard"/>
        <c:varyColors val="0"/>
        <c:ser>
          <c:idx val="1"/>
          <c:order val="3"/>
          <c:tx>
            <c:strRef>
              <c:f>'נתונים ד''-13'!$E$1</c:f>
              <c:strCache>
                <c:ptCount val="1"/>
                <c:pt idx="0">
                  <c:v>סך הכל תנועה בנכסים שקליים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val>
            <c:numRef>
              <c:f>'נתונים ד''-13'!$E$2:$E$13</c:f>
              <c:numCache>
                <c:formatCode>General</c:formatCode>
                <c:ptCount val="12"/>
                <c:pt idx="0">
                  <c:v>24.128131591071451</c:v>
                </c:pt>
                <c:pt idx="1">
                  <c:v>-3692.0036881440824</c:v>
                </c:pt>
                <c:pt idx="2">
                  <c:v>-2165.692338717904</c:v>
                </c:pt>
                <c:pt idx="3">
                  <c:v>2356.9689963989995</c:v>
                </c:pt>
                <c:pt idx="4">
                  <c:v>591.39280451484069</c:v>
                </c:pt>
                <c:pt idx="5">
                  <c:v>901.45527300183812</c:v>
                </c:pt>
                <c:pt idx="6">
                  <c:v>-3293.0040258422305</c:v>
                </c:pt>
                <c:pt idx="7">
                  <c:v>519.94710153399421</c:v>
                </c:pt>
                <c:pt idx="8">
                  <c:v>7211.137091204193</c:v>
                </c:pt>
                <c:pt idx="9">
                  <c:v>13167</c:v>
                </c:pt>
                <c:pt idx="10">
                  <c:v>12191</c:v>
                </c:pt>
                <c:pt idx="11">
                  <c:v>16083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82-4CA3-A370-715B407C3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79328"/>
        <c:axId val="202180864"/>
      </c:lineChart>
      <c:catAx>
        <c:axId val="20217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2180864"/>
        <c:crosses val="autoZero"/>
        <c:auto val="1"/>
        <c:lblAlgn val="ctr"/>
        <c:lblOffset val="100"/>
        <c:noMultiLvlLbl val="0"/>
      </c:catAx>
      <c:valAx>
        <c:axId val="202180864"/>
        <c:scaling>
          <c:orientation val="minMax"/>
          <c:min val="-12000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2179328"/>
        <c:crosses val="autoZero"/>
        <c:crossBetween val="between"/>
        <c:majorUnit val="4000"/>
        <c:dispUnits>
          <c:builtInUnit val="thousands"/>
        </c:dispUnits>
      </c:valAx>
      <c:spPr>
        <a:solidFill>
          <a:schemeClr val="bg1">
            <a:lumMod val="95000"/>
          </a:schemeClr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9.1875277777777778E-2"/>
          <c:y val="2.4489814814814818E-2"/>
          <c:w val="0.88414555555555552"/>
          <c:h val="0.30808240740740739"/>
        </c:manualLayout>
      </c:layout>
      <c:overlay val="0"/>
      <c:spPr>
        <a:ln>
          <a:noFill/>
        </a:ln>
      </c:spPr>
      <c:txPr>
        <a:bodyPr/>
        <a:lstStyle/>
        <a:p>
          <a:pPr>
            <a:defRPr sz="10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180820655476"/>
          <c:y val="0.3127523148148148"/>
          <c:w val="0.90659027777777779"/>
          <c:h val="0.515307870370370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'נתונים ד''-14'!$C$1</c:f>
              <c:strCache>
                <c:ptCount val="1"/>
                <c:pt idx="0">
                  <c:v>חברות ייבוא עיקריות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ד''-14'!$A$2:$A$7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'נתונים ד''-14'!$C$2:$C$7</c:f>
              <c:numCache>
                <c:formatCode>0.00</c:formatCode>
                <c:ptCount val="6"/>
                <c:pt idx="0">
                  <c:v>30.520010509930177</c:v>
                </c:pt>
                <c:pt idx="1">
                  <c:v>37.184882436639192</c:v>
                </c:pt>
                <c:pt idx="2">
                  <c:v>31.847277376609686</c:v>
                </c:pt>
                <c:pt idx="3">
                  <c:v>48.140041705994321</c:v>
                </c:pt>
                <c:pt idx="4">
                  <c:v>51.429087035495755</c:v>
                </c:pt>
                <c:pt idx="5">
                  <c:v>48.794441805619734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8-475E-A3CA-7AA4FCCF16AF}"/>
            </c:ext>
          </c:extLst>
        </c:ser>
        <c:ser>
          <c:idx val="3"/>
          <c:order val="1"/>
          <c:tx>
            <c:strRef>
              <c:f>'נתונים ד''-14'!$D$1</c:f>
              <c:strCache>
                <c:ptCount val="1"/>
                <c:pt idx="0">
                  <c:v>חברות ייצוא עיקריות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ד''-14'!$A$2:$A$7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'נתונים ד''-14'!$D$2:$D$7</c:f>
              <c:numCache>
                <c:formatCode>0.00</c:formatCode>
                <c:ptCount val="6"/>
                <c:pt idx="0">
                  <c:v>-29.302535143554294</c:v>
                </c:pt>
                <c:pt idx="1">
                  <c:v>-25.059152317564614</c:v>
                </c:pt>
                <c:pt idx="2">
                  <c:v>-27.700974279719421</c:v>
                </c:pt>
                <c:pt idx="3">
                  <c:v>-43.231189141983748</c:v>
                </c:pt>
                <c:pt idx="4">
                  <c:v>-55.931395753194906</c:v>
                </c:pt>
                <c:pt idx="5">
                  <c:v>-42.225271643596393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08-475E-A3CA-7AA4FCCF16AF}"/>
            </c:ext>
          </c:extLst>
        </c:ser>
        <c:ser>
          <c:idx val="1"/>
          <c:order val="3"/>
          <c:tx>
            <c:strRef>
              <c:f>'נתונים ד''-14'!$E$1</c:f>
              <c:strCache>
                <c:ptCount val="1"/>
                <c:pt idx="0">
                  <c:v>אחר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'נתונים ד''-14'!$E$2:$E$7</c:f>
              <c:numCache>
                <c:formatCode>0.00</c:formatCode>
                <c:ptCount val="6"/>
                <c:pt idx="0">
                  <c:v>-3.07006953741893</c:v>
                </c:pt>
                <c:pt idx="1">
                  <c:v>-1.4361824801387932</c:v>
                </c:pt>
                <c:pt idx="2">
                  <c:v>-1.0227996489820634</c:v>
                </c:pt>
                <c:pt idx="3">
                  <c:v>-5.1767024497863305</c:v>
                </c:pt>
                <c:pt idx="4">
                  <c:v>-7.4167419143033433</c:v>
                </c:pt>
                <c:pt idx="5">
                  <c:v>-4.6902443414951458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D-4280-9156-D43656BAA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250528"/>
        <c:axId val="1043018632"/>
      </c:barChart>
      <c:lineChart>
        <c:grouping val="standard"/>
        <c:varyColors val="0"/>
        <c:ser>
          <c:idx val="0"/>
          <c:order val="2"/>
          <c:tx>
            <c:strRef>
              <c:f>'נתונים ד''-14'!$B$1</c:f>
              <c:strCache>
                <c:ptCount val="1"/>
                <c:pt idx="0">
                  <c:v>המגזר העסקי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008-475E-A3CA-7AA4FCCF16AF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008-475E-A3CA-7AA4FCCF16AF}"/>
              </c:ext>
            </c:extLst>
          </c:dPt>
          <c:dLbls>
            <c:dLbl>
              <c:idx val="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08-475E-A3CA-7AA4FCCF16AF}"/>
                </c:ext>
              </c:extLst>
            </c:dLbl>
            <c:dLbl>
              <c:idx val="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08-475E-A3CA-7AA4FCCF1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ד''-14'!$A$2:$A$7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'נתונים ד''-14'!$B$2:$B$7</c:f>
              <c:numCache>
                <c:formatCode>0.00</c:formatCode>
                <c:ptCount val="6"/>
                <c:pt idx="0">
                  <c:v>-1.8525941710430471</c:v>
                </c:pt>
                <c:pt idx="1">
                  <c:v>10.689547638935785</c:v>
                </c:pt>
                <c:pt idx="2">
                  <c:v>3.1235034479082007</c:v>
                </c:pt>
                <c:pt idx="3">
                  <c:v>-0.26784988577575763</c:v>
                </c:pt>
                <c:pt idx="4">
                  <c:v>-11.919050632002495</c:v>
                </c:pt>
                <c:pt idx="5">
                  <c:v>1.8789258205281945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08-475E-A3CA-7AA4FCCF1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253184"/>
        <c:axId val="1236252856"/>
      </c:lineChart>
      <c:catAx>
        <c:axId val="104325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43018632"/>
        <c:crosses val="autoZero"/>
        <c:auto val="1"/>
        <c:lblAlgn val="ctr"/>
        <c:lblOffset val="100"/>
        <c:noMultiLvlLbl val="0"/>
      </c:catAx>
      <c:valAx>
        <c:axId val="1043018632"/>
        <c:scaling>
          <c:orientation val="minMax"/>
          <c:max val="60"/>
          <c:min val="-6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43250528"/>
        <c:crosses val="autoZero"/>
        <c:crossBetween val="between"/>
      </c:valAx>
      <c:valAx>
        <c:axId val="123625285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36253184"/>
        <c:crosses val="max"/>
        <c:crossBetween val="between"/>
      </c:valAx>
      <c:catAx>
        <c:axId val="123625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6252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19444444444445E-2"/>
          <c:y val="5.6319444444444455E-3"/>
          <c:w val="0.39285333333333339"/>
          <c:h val="0.299757407407407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95277777777775E-2"/>
          <c:y val="0.26299880952380955"/>
          <c:w val="0.83556166666666665"/>
          <c:h val="0.6192154761904762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'נתונים ד''-15(א)'!$D$1</c:f>
              <c:strCache>
                <c:ptCount val="1"/>
                <c:pt idx="0">
                  <c:v>סך החשיפה למטבע חוץ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'נתונים ד''-15(א)'!$A$2:$A$181</c:f>
              <c:numCache>
                <c:formatCode>mm/yyyy</c:formatCode>
                <c:ptCount val="180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</c:numCache>
            </c:numRef>
          </c:cat>
          <c:val>
            <c:numRef>
              <c:f>'נתונים ד''-15(א)'!$D$2:$D$181</c:f>
              <c:numCache>
                <c:formatCode>_ * #,##0_ ;_ * \-#,##0_ ;_ * "-"??_ ;_ @_ </c:formatCode>
                <c:ptCount val="180"/>
                <c:pt idx="0">
                  <c:v>-2061.9568979759993</c:v>
                </c:pt>
                <c:pt idx="1">
                  <c:v>-2001.623933558873</c:v>
                </c:pt>
                <c:pt idx="2">
                  <c:v>-2010.4804507614351</c:v>
                </c:pt>
                <c:pt idx="3">
                  <c:v>-2762.9792715552476</c:v>
                </c:pt>
                <c:pt idx="4">
                  <c:v>-1431.5981068692854</c:v>
                </c:pt>
                <c:pt idx="5">
                  <c:v>-1304.9506841771545</c:v>
                </c:pt>
                <c:pt idx="6">
                  <c:v>-1589.0235107772878</c:v>
                </c:pt>
                <c:pt idx="7">
                  <c:v>-1262.2678275218386</c:v>
                </c:pt>
                <c:pt idx="8">
                  <c:v>-1353.9168097744441</c:v>
                </c:pt>
                <c:pt idx="9">
                  <c:v>-1305.963992814728</c:v>
                </c:pt>
                <c:pt idx="10">
                  <c:v>-1161.3371200604361</c:v>
                </c:pt>
                <c:pt idx="11">
                  <c:v>-1487.7239984496973</c:v>
                </c:pt>
                <c:pt idx="12">
                  <c:v>-845.70458290777424</c:v>
                </c:pt>
                <c:pt idx="13">
                  <c:v>-934.7832884817235</c:v>
                </c:pt>
                <c:pt idx="14">
                  <c:v>-1223.1614543495671</c:v>
                </c:pt>
                <c:pt idx="15">
                  <c:v>-1886.4180631814052</c:v>
                </c:pt>
                <c:pt idx="16">
                  <c:v>-1502.4687840798779</c:v>
                </c:pt>
                <c:pt idx="17">
                  <c:v>-1729.0171251612956</c:v>
                </c:pt>
                <c:pt idx="18">
                  <c:v>-1559.9776208759777</c:v>
                </c:pt>
                <c:pt idx="19">
                  <c:v>-1941.4153302627456</c:v>
                </c:pt>
                <c:pt idx="20">
                  <c:v>-1885.3751787175897</c:v>
                </c:pt>
                <c:pt idx="21">
                  <c:v>-1835.3406098481701</c:v>
                </c:pt>
                <c:pt idx="22">
                  <c:v>-1944.7435675251363</c:v>
                </c:pt>
                <c:pt idx="23">
                  <c:v>-2359.7369766131196</c:v>
                </c:pt>
                <c:pt idx="24">
                  <c:v>-2398.6042803234541</c:v>
                </c:pt>
                <c:pt idx="25">
                  <c:v>-2583.5781004969758</c:v>
                </c:pt>
                <c:pt idx="26">
                  <c:v>-2697.8329100833089</c:v>
                </c:pt>
                <c:pt idx="27">
                  <c:v>-2939.6195257732088</c:v>
                </c:pt>
                <c:pt idx="28">
                  <c:v>-2620.7258684899607</c:v>
                </c:pt>
                <c:pt idx="29">
                  <c:v>-2811.690289897515</c:v>
                </c:pt>
                <c:pt idx="30">
                  <c:v>-2671.4886851311967</c:v>
                </c:pt>
                <c:pt idx="31">
                  <c:v>-2408.079367622242</c:v>
                </c:pt>
                <c:pt idx="32">
                  <c:v>-2178.9281600215418</c:v>
                </c:pt>
                <c:pt idx="33">
                  <c:v>-1928.588787458375</c:v>
                </c:pt>
                <c:pt idx="34">
                  <c:v>-1821.9350382283319</c:v>
                </c:pt>
                <c:pt idx="35">
                  <c:v>-1694.8981994242404</c:v>
                </c:pt>
                <c:pt idx="36">
                  <c:v>-796.43693544066446</c:v>
                </c:pt>
                <c:pt idx="37">
                  <c:v>-256.46934944236637</c:v>
                </c:pt>
                <c:pt idx="38">
                  <c:v>-73.372557200525989</c:v>
                </c:pt>
                <c:pt idx="39">
                  <c:v>140.18384800000786</c:v>
                </c:pt>
                <c:pt idx="40">
                  <c:v>-267.07900025763774</c:v>
                </c:pt>
                <c:pt idx="41">
                  <c:v>498.30209023704992</c:v>
                </c:pt>
                <c:pt idx="42">
                  <c:v>334.29887665750357</c:v>
                </c:pt>
                <c:pt idx="43">
                  <c:v>510.83961767627989</c:v>
                </c:pt>
                <c:pt idx="44">
                  <c:v>554.35124233128226</c:v>
                </c:pt>
                <c:pt idx="45">
                  <c:v>340</c:v>
                </c:pt>
                <c:pt idx="46">
                  <c:v>506.95695538057043</c:v>
                </c:pt>
                <c:pt idx="47">
                  <c:v>994.07446289847576</c:v>
                </c:pt>
                <c:pt idx="48">
                  <c:v>956.93296942059533</c:v>
                </c:pt>
                <c:pt idx="49">
                  <c:v>379.14604099244752</c:v>
                </c:pt>
                <c:pt idx="50">
                  <c:v>819.98831140351103</c:v>
                </c:pt>
                <c:pt idx="51">
                  <c:v>406.00461602669384</c:v>
                </c:pt>
                <c:pt idx="52">
                  <c:v>1300.5448683138857</c:v>
                </c:pt>
                <c:pt idx="53">
                  <c:v>629.92996959646553</c:v>
                </c:pt>
                <c:pt idx="54">
                  <c:v>853.83669657879</c:v>
                </c:pt>
                <c:pt idx="55">
                  <c:v>651.60855008301587</c:v>
                </c:pt>
                <c:pt idx="56">
                  <c:v>517.45066723212585</c:v>
                </c:pt>
                <c:pt idx="57">
                  <c:v>466.93597044615308</c:v>
                </c:pt>
                <c:pt idx="58">
                  <c:v>594.54815498156313</c:v>
                </c:pt>
                <c:pt idx="59">
                  <c:v>489.98848170554629</c:v>
                </c:pt>
                <c:pt idx="60">
                  <c:v>158.2654516866678</c:v>
                </c:pt>
                <c:pt idx="61">
                  <c:v>605.04430491990206</c:v>
                </c:pt>
                <c:pt idx="62">
                  <c:v>-257.40945511900645</c:v>
                </c:pt>
                <c:pt idx="63">
                  <c:v>419.65869013273186</c:v>
                </c:pt>
                <c:pt idx="64">
                  <c:v>-126.15758561151233</c:v>
                </c:pt>
                <c:pt idx="65">
                  <c:v>-113.83608202444157</c:v>
                </c:pt>
                <c:pt idx="66">
                  <c:v>-737.30007290753929</c:v>
                </c:pt>
                <c:pt idx="67">
                  <c:v>-264.79547365469625</c:v>
                </c:pt>
                <c:pt idx="68">
                  <c:v>-788.45897158321532</c:v>
                </c:pt>
                <c:pt idx="69">
                  <c:v>-130.29970930234049</c:v>
                </c:pt>
                <c:pt idx="70">
                  <c:v>-915.22198508613656</c:v>
                </c:pt>
                <c:pt idx="71">
                  <c:v>-237.88278734892083</c:v>
                </c:pt>
                <c:pt idx="72">
                  <c:v>-695.94303261975801</c:v>
                </c:pt>
                <c:pt idx="73">
                  <c:v>-585.16393343418531</c:v>
                </c:pt>
                <c:pt idx="74">
                  <c:v>275.16577135679108</c:v>
                </c:pt>
                <c:pt idx="75">
                  <c:v>-409.05850815849408</c:v>
                </c:pt>
                <c:pt idx="76">
                  <c:v>44.031522187811788</c:v>
                </c:pt>
                <c:pt idx="77">
                  <c:v>24.256898381514475</c:v>
                </c:pt>
                <c:pt idx="78">
                  <c:v>204.52067406821516</c:v>
                </c:pt>
                <c:pt idx="79">
                  <c:v>-254.06857506361848</c:v>
                </c:pt>
                <c:pt idx="80">
                  <c:v>-19.667310731576436</c:v>
                </c:pt>
                <c:pt idx="81">
                  <c:v>128.85798810448614</c:v>
                </c:pt>
                <c:pt idx="82">
                  <c:v>-171.02839050813418</c:v>
                </c:pt>
                <c:pt idx="83">
                  <c:v>255.27264223477687</c:v>
                </c:pt>
                <c:pt idx="84">
                  <c:v>-455.84049354595118</c:v>
                </c:pt>
                <c:pt idx="85">
                  <c:v>570.53758567772456</c:v>
                </c:pt>
                <c:pt idx="86">
                  <c:v>540.40302973976213</c:v>
                </c:pt>
                <c:pt idx="87">
                  <c:v>481.9799388460342</c:v>
                </c:pt>
                <c:pt idx="88">
                  <c:v>273.68124415583588</c:v>
                </c:pt>
                <c:pt idx="89">
                  <c:v>499.25252210087638</c:v>
                </c:pt>
                <c:pt idx="90">
                  <c:v>869.52617293623553</c:v>
                </c:pt>
                <c:pt idx="91">
                  <c:v>690.38908082409034</c:v>
                </c:pt>
                <c:pt idx="92">
                  <c:v>992.83413517826921</c:v>
                </c:pt>
                <c:pt idx="93">
                  <c:v>839.24833463236428</c:v>
                </c:pt>
                <c:pt idx="94">
                  <c:v>1101.0123964574086</c:v>
                </c:pt>
                <c:pt idx="95">
                  <c:v>609.31556046812693</c:v>
                </c:pt>
                <c:pt idx="96">
                  <c:v>1004.9999044839387</c:v>
                </c:pt>
                <c:pt idx="97">
                  <c:v>2163.8816452582723</c:v>
                </c:pt>
                <c:pt idx="98">
                  <c:v>487.09140418503375</c:v>
                </c:pt>
                <c:pt idx="99">
                  <c:v>476.03432992541639</c:v>
                </c:pt>
                <c:pt idx="100">
                  <c:v>568.20986801459003</c:v>
                </c:pt>
                <c:pt idx="101">
                  <c:v>464.83142448513172</c:v>
                </c:pt>
                <c:pt idx="102">
                  <c:v>381.50582630691133</c:v>
                </c:pt>
                <c:pt idx="103">
                  <c:v>425.98810066740771</c:v>
                </c:pt>
                <c:pt idx="104">
                  <c:v>400.68671578351132</c:v>
                </c:pt>
                <c:pt idx="105">
                  <c:v>295.75722806021076</c:v>
                </c:pt>
                <c:pt idx="106">
                  <c:v>445.48074592741614</c:v>
                </c:pt>
                <c:pt idx="107">
                  <c:v>442.73119700028474</c:v>
                </c:pt>
                <c:pt idx="108">
                  <c:v>656.83607048458362</c:v>
                </c:pt>
                <c:pt idx="109">
                  <c:v>553.61611764705231</c:v>
                </c:pt>
                <c:pt idx="110">
                  <c:v>388.51418895847019</c:v>
                </c:pt>
                <c:pt idx="111">
                  <c:v>410.22041806021298</c:v>
                </c:pt>
                <c:pt idx="112">
                  <c:v>398.02482613570101</c:v>
                </c:pt>
                <c:pt idx="113">
                  <c:v>76.0306164383328</c:v>
                </c:pt>
                <c:pt idx="114">
                  <c:v>73.41664847161519</c:v>
                </c:pt>
                <c:pt idx="115">
                  <c:v>161.30376526081091</c:v>
                </c:pt>
                <c:pt idx="116">
                  <c:v>192.49119933829206</c:v>
                </c:pt>
                <c:pt idx="117">
                  <c:v>869.9664176296501</c:v>
                </c:pt>
                <c:pt idx="118">
                  <c:v>18.51175898404108</c:v>
                </c:pt>
                <c:pt idx="119">
                  <c:v>-160.93809231591513</c:v>
                </c:pt>
                <c:pt idx="120">
                  <c:v>-115.40195496979504</c:v>
                </c:pt>
                <c:pt idx="121">
                  <c:v>-1105.8520893451605</c:v>
                </c:pt>
                <c:pt idx="122">
                  <c:v>-95.44159416297407</c:v>
                </c:pt>
                <c:pt idx="123">
                  <c:v>136.63838691796263</c:v>
                </c:pt>
                <c:pt idx="124">
                  <c:v>230.48723995600449</c:v>
                </c:pt>
                <c:pt idx="125">
                  <c:v>-154.51134043747516</c:v>
                </c:pt>
                <c:pt idx="126">
                  <c:v>221.55687910829874</c:v>
                </c:pt>
                <c:pt idx="127">
                  <c:v>-203.40547100425101</c:v>
                </c:pt>
                <c:pt idx="128">
                  <c:v>230.2986272257258</c:v>
                </c:pt>
                <c:pt idx="129">
                  <c:v>255.75108245959927</c:v>
                </c:pt>
                <c:pt idx="130">
                  <c:v>253.31618239356249</c:v>
                </c:pt>
                <c:pt idx="131">
                  <c:v>-309.4819502314931</c:v>
                </c:pt>
                <c:pt idx="132">
                  <c:v>-205.67631960555809</c:v>
                </c:pt>
                <c:pt idx="133">
                  <c:v>335.02737813672138</c:v>
                </c:pt>
                <c:pt idx="134">
                  <c:v>70.95195792425875</c:v>
                </c:pt>
                <c:pt idx="135">
                  <c:v>-457.17426285715192</c:v>
                </c:pt>
                <c:pt idx="136">
                  <c:v>-203.38902341519497</c:v>
                </c:pt>
                <c:pt idx="137">
                  <c:v>-39.857414887464984</c:v>
                </c:pt>
                <c:pt idx="138">
                  <c:v>-248.44161384977997</c:v>
                </c:pt>
                <c:pt idx="139">
                  <c:v>-706.74848899465724</c:v>
                </c:pt>
                <c:pt idx="140">
                  <c:v>-665.98914850331494</c:v>
                </c:pt>
                <c:pt idx="141">
                  <c:v>-209.65491233199282</c:v>
                </c:pt>
                <c:pt idx="142">
                  <c:v>615.57717351875908</c:v>
                </c:pt>
                <c:pt idx="143">
                  <c:v>-671.50877760495496</c:v>
                </c:pt>
                <c:pt idx="144">
                  <c:v>-79.711382558511104</c:v>
                </c:pt>
                <c:pt idx="145">
                  <c:v>-385.1564359756012</c:v>
                </c:pt>
                <c:pt idx="146">
                  <c:v>-1590.0114577084314</c:v>
                </c:pt>
                <c:pt idx="147">
                  <c:v>-1597.419944564208</c:v>
                </c:pt>
                <c:pt idx="148">
                  <c:v>-1837.0114940055282</c:v>
                </c:pt>
                <c:pt idx="149">
                  <c:v>-1232.1313680981475</c:v>
                </c:pt>
                <c:pt idx="150">
                  <c:v>-807.88189297865028</c:v>
                </c:pt>
                <c:pt idx="151">
                  <c:v>-919.26540692237904</c:v>
                </c:pt>
                <c:pt idx="152">
                  <c:v>-1562.6489439455327</c:v>
                </c:pt>
                <c:pt idx="153">
                  <c:v>-1082.8273337555293</c:v>
                </c:pt>
                <c:pt idx="154">
                  <c:v>616.55824794434739</c:v>
                </c:pt>
                <c:pt idx="155">
                  <c:v>1068.9113922829492</c:v>
                </c:pt>
                <c:pt idx="156">
                  <c:v>150.40482003127545</c:v>
                </c:pt>
                <c:pt idx="157">
                  <c:v>-174.06916924026154</c:v>
                </c:pt>
                <c:pt idx="158">
                  <c:v>-725.21783060456073</c:v>
                </c:pt>
                <c:pt idx="159">
                  <c:v>-468.43653602653649</c:v>
                </c:pt>
                <c:pt idx="160">
                  <c:v>-1658.7662402636415</c:v>
                </c:pt>
                <c:pt idx="161">
                  <c:v>-1605.3287514285985</c:v>
                </c:pt>
                <c:pt idx="162">
                  <c:v>-172.24730168095266</c:v>
                </c:pt>
                <c:pt idx="163">
                  <c:v>-799.93762645917013</c:v>
                </c:pt>
                <c:pt idx="164">
                  <c:v>-1772.3181682190188</c:v>
                </c:pt>
                <c:pt idx="165">
                  <c:v>-1758.9311076487138</c:v>
                </c:pt>
                <c:pt idx="166">
                  <c:v>-503.26779133976379</c:v>
                </c:pt>
                <c:pt idx="167">
                  <c:v>-2011.8461608411453</c:v>
                </c:pt>
                <c:pt idx="168">
                  <c:v>-1420.8000834532359</c:v>
                </c:pt>
                <c:pt idx="169">
                  <c:v>-1415.7199209378377</c:v>
                </c:pt>
                <c:pt idx="170">
                  <c:v>-1408.7280387275241</c:v>
                </c:pt>
                <c:pt idx="171">
                  <c:v>-1577.0617028289053</c:v>
                </c:pt>
                <c:pt idx="172">
                  <c:v>-1249.2259676984977</c:v>
                </c:pt>
                <c:pt idx="173">
                  <c:v>-926.08617837838392</c:v>
                </c:pt>
                <c:pt idx="174">
                  <c:v>5.1710316815660917</c:v>
                </c:pt>
                <c:pt idx="175">
                  <c:v>-750.5146645619534</c:v>
                </c:pt>
                <c:pt idx="176">
                  <c:v>-1165.1272907949824</c:v>
                </c:pt>
                <c:pt idx="177">
                  <c:v>-1352.7894324122462</c:v>
                </c:pt>
                <c:pt idx="178">
                  <c:v>286.18091006999748</c:v>
                </c:pt>
                <c:pt idx="179">
                  <c:v>-1322.660002757133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8-435A-A82D-EBE71460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05965952"/>
        <c:axId val="205672832"/>
      </c:barChart>
      <c:lineChart>
        <c:grouping val="standard"/>
        <c:varyColors val="0"/>
        <c:ser>
          <c:idx val="0"/>
          <c:order val="0"/>
          <c:tx>
            <c:strRef>
              <c:f>'נתונים ד''-15(א)'!$C$1</c:f>
              <c:strCache>
                <c:ptCount val="1"/>
                <c:pt idx="0">
                  <c:v>מכשירים נגזרים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0-81BC-46CC-89CA-5A58E7BC0275}"/>
              </c:ext>
            </c:extLst>
          </c:dPt>
          <c:dPt>
            <c:idx val="131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5A5-4B9B-AC27-B0C3E3347268}"/>
              </c:ext>
            </c:extLst>
          </c:dPt>
          <c:dPt>
            <c:idx val="132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5A5-4B9B-AC27-B0C3E3347268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940-4DA2-9113-205E977CF82A}"/>
              </c:ext>
            </c:extLst>
          </c:dPt>
          <c:dLbls>
            <c:dLbl>
              <c:idx val="17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3D4-4921-93DB-3C3964D8B4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ד''-15(א)'!$A$2:$A$181</c:f>
              <c:numCache>
                <c:formatCode>mm/yyyy</c:formatCode>
                <c:ptCount val="180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</c:numCache>
            </c:numRef>
          </c:cat>
          <c:val>
            <c:numRef>
              <c:f>'נתונים ד''-15(א)'!$C$2:$C$181</c:f>
              <c:numCache>
                <c:formatCode>_ * #,##0_ ;_ * \-#,##0_ ;_ * "-"??_ ;_ @_ </c:formatCode>
                <c:ptCount val="180"/>
                <c:pt idx="0">
                  <c:v>-385.37109717097201</c:v>
                </c:pt>
                <c:pt idx="1">
                  <c:v>-226.40965881787668</c:v>
                </c:pt>
                <c:pt idx="2">
                  <c:v>1644.1245988538687</c:v>
                </c:pt>
                <c:pt idx="3">
                  <c:v>1103.099656497717</c:v>
                </c:pt>
                <c:pt idx="4">
                  <c:v>5201.4832996462865</c:v>
                </c:pt>
                <c:pt idx="5">
                  <c:v>6498.6995636641986</c:v>
                </c:pt>
                <c:pt idx="6">
                  <c:v>8465.3210501319281</c:v>
                </c:pt>
                <c:pt idx="7">
                  <c:v>9623.0138205195508</c:v>
                </c:pt>
                <c:pt idx="8">
                  <c:v>10717.506216072379</c:v>
                </c:pt>
                <c:pt idx="9">
                  <c:v>11759.372594767754</c:v>
                </c:pt>
                <c:pt idx="10">
                  <c:v>10880.662378691983</c:v>
                </c:pt>
                <c:pt idx="11">
                  <c:v>11332.218569536426</c:v>
                </c:pt>
                <c:pt idx="12">
                  <c:v>12257.430158431796</c:v>
                </c:pt>
                <c:pt idx="13">
                  <c:v>11916.562028451002</c:v>
                </c:pt>
                <c:pt idx="14">
                  <c:v>12654.55421761379</c:v>
                </c:pt>
                <c:pt idx="15">
                  <c:v>11017.981800322927</c:v>
                </c:pt>
                <c:pt idx="16">
                  <c:v>10466.508537477146</c:v>
                </c:pt>
                <c:pt idx="17">
                  <c:v>11897.788903225806</c:v>
                </c:pt>
                <c:pt idx="18">
                  <c:v>12149.738168827733</c:v>
                </c:pt>
                <c:pt idx="19">
                  <c:v>11637.156628242075</c:v>
                </c:pt>
                <c:pt idx="20">
                  <c:v>13696.463574351979</c:v>
                </c:pt>
                <c:pt idx="21">
                  <c:v>13054.788074807477</c:v>
                </c:pt>
                <c:pt idx="22">
                  <c:v>13168.98964974206</c:v>
                </c:pt>
                <c:pt idx="23">
                  <c:v>14238.573564384333</c:v>
                </c:pt>
                <c:pt idx="24">
                  <c:v>11695.1708787062</c:v>
                </c:pt>
                <c:pt idx="25">
                  <c:v>12570.424867476533</c:v>
                </c:pt>
                <c:pt idx="26">
                  <c:v>13710.460117782246</c:v>
                </c:pt>
                <c:pt idx="27">
                  <c:v>16272.183210603829</c:v>
                </c:pt>
                <c:pt idx="28">
                  <c:v>16172.107116671516</c:v>
                </c:pt>
                <c:pt idx="29">
                  <c:v>15564.940272327965</c:v>
                </c:pt>
                <c:pt idx="30">
                  <c:v>15398.370090379009</c:v>
                </c:pt>
                <c:pt idx="31">
                  <c:v>13039.76845418775</c:v>
                </c:pt>
                <c:pt idx="32">
                  <c:v>13266.361452047413</c:v>
                </c:pt>
                <c:pt idx="33">
                  <c:v>14923.239203662593</c:v>
                </c:pt>
                <c:pt idx="34">
                  <c:v>14932.405525968888</c:v>
                </c:pt>
                <c:pt idx="35">
                  <c:v>13924.84114629678</c:v>
                </c:pt>
                <c:pt idx="36">
                  <c:v>15584.06157781945</c:v>
                </c:pt>
                <c:pt idx="37">
                  <c:v>16239.377671269252</c:v>
                </c:pt>
                <c:pt idx="38">
                  <c:v>16230.460917900406</c:v>
                </c:pt>
                <c:pt idx="39">
                  <c:v>16524.349442666666</c:v>
                </c:pt>
                <c:pt idx="40">
                  <c:v>15779.143805720176</c:v>
                </c:pt>
                <c:pt idx="41">
                  <c:v>15772.012102982409</c:v>
                </c:pt>
                <c:pt idx="42">
                  <c:v>15293.830885664251</c:v>
                </c:pt>
                <c:pt idx="43">
                  <c:v>14827.049170804374</c:v>
                </c:pt>
                <c:pt idx="44">
                  <c:v>16485.964744376277</c:v>
                </c:pt>
                <c:pt idx="45">
                  <c:v>16934</c:v>
                </c:pt>
                <c:pt idx="46">
                  <c:v>17022.455375328085</c:v>
                </c:pt>
                <c:pt idx="47">
                  <c:v>17185.819708009643</c:v>
                </c:pt>
                <c:pt idx="48">
                  <c:v>18945.442140557941</c:v>
                </c:pt>
                <c:pt idx="49">
                  <c:v>18846.701545307442</c:v>
                </c:pt>
                <c:pt idx="50">
                  <c:v>18848.815252192981</c:v>
                </c:pt>
                <c:pt idx="51">
                  <c:v>19012.143795214244</c:v>
                </c:pt>
                <c:pt idx="52">
                  <c:v>18771.118430627208</c:v>
                </c:pt>
                <c:pt idx="53">
                  <c:v>20148.591843559981</c:v>
                </c:pt>
                <c:pt idx="54">
                  <c:v>20963.512075154231</c:v>
                </c:pt>
                <c:pt idx="55">
                  <c:v>21434.42223021583</c:v>
                </c:pt>
                <c:pt idx="56">
                  <c:v>23289.732287249088</c:v>
                </c:pt>
                <c:pt idx="57">
                  <c:v>22933.813665814152</c:v>
                </c:pt>
                <c:pt idx="58">
                  <c:v>21800.070403065565</c:v>
                </c:pt>
                <c:pt idx="59">
                  <c:v>22929.893664649961</c:v>
                </c:pt>
                <c:pt idx="60">
                  <c:v>22728.500523156086</c:v>
                </c:pt>
                <c:pt idx="61">
                  <c:v>23058.320231693375</c:v>
                </c:pt>
                <c:pt idx="62">
                  <c:v>22666.100513335245</c:v>
                </c:pt>
                <c:pt idx="63">
                  <c:v>23506.866956145415</c:v>
                </c:pt>
                <c:pt idx="64">
                  <c:v>22702.399246043165</c:v>
                </c:pt>
                <c:pt idx="65">
                  <c:v>24913.897233856893</c:v>
                </c:pt>
                <c:pt idx="66">
                  <c:v>24732.105917177021</c:v>
                </c:pt>
                <c:pt idx="67">
                  <c:v>21590.489232062777</c:v>
                </c:pt>
                <c:pt idx="68">
                  <c:v>21496.356094722596</c:v>
                </c:pt>
                <c:pt idx="69">
                  <c:v>22366.11486786469</c:v>
                </c:pt>
                <c:pt idx="70">
                  <c:v>20180.987073797893</c:v>
                </c:pt>
                <c:pt idx="71">
                  <c:v>20749.578884031886</c:v>
                </c:pt>
                <c:pt idx="72">
                  <c:v>19904.968109072372</c:v>
                </c:pt>
                <c:pt idx="73">
                  <c:v>20159.718499747851</c:v>
                </c:pt>
                <c:pt idx="74">
                  <c:v>18371.429331658292</c:v>
                </c:pt>
                <c:pt idx="75">
                  <c:v>18865.948339808339</c:v>
                </c:pt>
                <c:pt idx="76">
                  <c:v>19898.638761609909</c:v>
                </c:pt>
                <c:pt idx="77">
                  <c:v>21982.349249137704</c:v>
                </c:pt>
                <c:pt idx="78">
                  <c:v>22241.168220988631</c:v>
                </c:pt>
                <c:pt idx="79">
                  <c:v>21757.28869974555</c:v>
                </c:pt>
                <c:pt idx="80">
                  <c:v>22317.968605658938</c:v>
                </c:pt>
                <c:pt idx="81">
                  <c:v>21696.68437289889</c:v>
                </c:pt>
                <c:pt idx="82">
                  <c:v>21877.804689192675</c:v>
                </c:pt>
                <c:pt idx="83">
                  <c:v>23154.148308559714</c:v>
                </c:pt>
                <c:pt idx="84">
                  <c:v>22202.248286509745</c:v>
                </c:pt>
                <c:pt idx="85">
                  <c:v>23054.179877237853</c:v>
                </c:pt>
                <c:pt idx="86">
                  <c:v>22581.84405735528</c:v>
                </c:pt>
                <c:pt idx="87">
                  <c:v>23133.278098909865</c:v>
                </c:pt>
                <c:pt idx="88">
                  <c:v>23891.375509090904</c:v>
                </c:pt>
                <c:pt idx="89">
                  <c:v>23544.314950598025</c:v>
                </c:pt>
                <c:pt idx="90">
                  <c:v>22666.940551201671</c:v>
                </c:pt>
                <c:pt idx="91">
                  <c:v>23079.982015319605</c:v>
                </c:pt>
                <c:pt idx="92">
                  <c:v>24935.48491218733</c:v>
                </c:pt>
                <c:pt idx="93">
                  <c:v>24083.198784099768</c:v>
                </c:pt>
                <c:pt idx="94">
                  <c:v>25449.107814535033</c:v>
                </c:pt>
                <c:pt idx="95">
                  <c:v>25217.878915474637</c:v>
                </c:pt>
                <c:pt idx="96">
                  <c:v>23647.001321305379</c:v>
                </c:pt>
                <c:pt idx="97">
                  <c:v>25397.161453949167</c:v>
                </c:pt>
                <c:pt idx="98">
                  <c:v>25081.42724394273</c:v>
                </c:pt>
                <c:pt idx="99">
                  <c:v>25003.926510085657</c:v>
                </c:pt>
                <c:pt idx="100">
                  <c:v>25700.847424880649</c:v>
                </c:pt>
                <c:pt idx="101">
                  <c:v>24872.955921052631</c:v>
                </c:pt>
                <c:pt idx="102">
                  <c:v>25067.691762225968</c:v>
                </c:pt>
                <c:pt idx="103">
                  <c:v>23481.108509454945</c:v>
                </c:pt>
                <c:pt idx="104">
                  <c:v>22938.777769906494</c:v>
                </c:pt>
                <c:pt idx="105">
                  <c:v>22426.723382561773</c:v>
                </c:pt>
                <c:pt idx="106">
                  <c:v>22876.110503000862</c:v>
                </c:pt>
                <c:pt idx="107">
                  <c:v>22978.382091145082</c:v>
                </c:pt>
                <c:pt idx="108">
                  <c:v>25385.989791483116</c:v>
                </c:pt>
                <c:pt idx="109">
                  <c:v>25493.158111908171</c:v>
                </c:pt>
                <c:pt idx="110">
                  <c:v>25396.763557199774</c:v>
                </c:pt>
                <c:pt idx="111">
                  <c:v>25100.479027313268</c:v>
                </c:pt>
                <c:pt idx="112">
                  <c:v>25225.448081884464</c:v>
                </c:pt>
                <c:pt idx="113">
                  <c:v>23405.574183561639</c:v>
                </c:pt>
                <c:pt idx="114">
                  <c:v>22053.957085152837</c:v>
                </c:pt>
                <c:pt idx="115">
                  <c:v>21935.74804661487</c:v>
                </c:pt>
                <c:pt idx="116">
                  <c:v>23109.498406396473</c:v>
                </c:pt>
                <c:pt idx="117">
                  <c:v>23308.956248320341</c:v>
                </c:pt>
                <c:pt idx="118">
                  <c:v>21785.972966765734</c:v>
                </c:pt>
                <c:pt idx="119">
                  <c:v>22919.508652614724</c:v>
                </c:pt>
                <c:pt idx="120">
                  <c:v>20437.287564524984</c:v>
                </c:pt>
                <c:pt idx="121">
                  <c:v>18802.804664261934</c:v>
                </c:pt>
                <c:pt idx="122">
                  <c:v>21930.680652533043</c:v>
                </c:pt>
                <c:pt idx="123">
                  <c:v>20849.585712305983</c:v>
                </c:pt>
                <c:pt idx="124">
                  <c:v>22431.161838194828</c:v>
                </c:pt>
                <c:pt idx="125">
                  <c:v>22024.438934380258</c:v>
                </c:pt>
                <c:pt idx="126">
                  <c:v>22900.297344955696</c:v>
                </c:pt>
                <c:pt idx="127">
                  <c:v>22879.843089108912</c:v>
                </c:pt>
                <c:pt idx="128">
                  <c:v>23886.790258472138</c:v>
                </c:pt>
                <c:pt idx="129">
                  <c:v>24277.200875602157</c:v>
                </c:pt>
                <c:pt idx="130">
                  <c:v>24075.56020425777</c:v>
                </c:pt>
                <c:pt idx="131">
                  <c:v>25082.384429976853</c:v>
                </c:pt>
                <c:pt idx="132">
                  <c:v>26181.830890371235</c:v>
                </c:pt>
                <c:pt idx="133">
                  <c:v>27836.522561292179</c:v>
                </c:pt>
                <c:pt idx="134">
                  <c:v>27680.900541374471</c:v>
                </c:pt>
                <c:pt idx="135">
                  <c:v>29280.991280000002</c:v>
                </c:pt>
                <c:pt idx="136">
                  <c:v>27708.434217589947</c:v>
                </c:pt>
                <c:pt idx="137">
                  <c:v>30504.584059434503</c:v>
                </c:pt>
                <c:pt idx="138">
                  <c:v>32215.228559272302</c:v>
                </c:pt>
                <c:pt idx="139">
                  <c:v>33007.023438429511</c:v>
                </c:pt>
                <c:pt idx="140">
                  <c:v>32907.702551583854</c:v>
                </c:pt>
                <c:pt idx="141">
                  <c:v>32487.247302746931</c:v>
                </c:pt>
                <c:pt idx="142">
                  <c:v>34404.132518137849</c:v>
                </c:pt>
                <c:pt idx="143">
                  <c:v>36558.366646967341</c:v>
                </c:pt>
                <c:pt idx="144">
                  <c:v>38766.207790945002</c:v>
                </c:pt>
                <c:pt idx="145">
                  <c:v>40460.461750000002</c:v>
                </c:pt>
                <c:pt idx="146">
                  <c:v>39331.044331133773</c:v>
                </c:pt>
                <c:pt idx="147">
                  <c:v>43180.150120110869</c:v>
                </c:pt>
                <c:pt idx="148">
                  <c:v>46136.243040270514</c:v>
                </c:pt>
                <c:pt idx="149">
                  <c:v>46652.345625766866</c:v>
                </c:pt>
                <c:pt idx="150">
                  <c:v>45106.077278069904</c:v>
                </c:pt>
                <c:pt idx="151">
                  <c:v>48105.304284377926</c:v>
                </c:pt>
                <c:pt idx="152">
                  <c:v>49109.846875193558</c:v>
                </c:pt>
                <c:pt idx="153">
                  <c:v>49540.225547815076</c:v>
                </c:pt>
                <c:pt idx="154">
                  <c:v>55292.777096774189</c:v>
                </c:pt>
                <c:pt idx="155">
                  <c:v>52996.969913183282</c:v>
                </c:pt>
                <c:pt idx="156">
                  <c:v>53679.294021909234</c:v>
                </c:pt>
                <c:pt idx="157">
                  <c:v>49966.295253242744</c:v>
                </c:pt>
                <c:pt idx="158">
                  <c:v>51082.676061083119</c:v>
                </c:pt>
                <c:pt idx="159">
                  <c:v>45362.115770274337</c:v>
                </c:pt>
                <c:pt idx="160">
                  <c:v>44999.294275014974</c:v>
                </c:pt>
                <c:pt idx="161">
                  <c:v>45039.974677142854</c:v>
                </c:pt>
                <c:pt idx="162">
                  <c:v>48066.757416691238</c:v>
                </c:pt>
                <c:pt idx="163">
                  <c:v>48812.405683926962</c:v>
                </c:pt>
                <c:pt idx="164">
                  <c:v>47636.924281682193</c:v>
                </c:pt>
                <c:pt idx="165">
                  <c:v>47526.972745042505</c:v>
                </c:pt>
                <c:pt idx="166">
                  <c:v>47478.458160418479</c:v>
                </c:pt>
                <c:pt idx="167">
                  <c:v>47829.633805058256</c:v>
                </c:pt>
                <c:pt idx="168">
                  <c:v>48692.499772661868</c:v>
                </c:pt>
                <c:pt idx="169">
                  <c:v>48533.470918756815</c:v>
                </c:pt>
                <c:pt idx="170">
                  <c:v>51879.374035961271</c:v>
                </c:pt>
                <c:pt idx="171">
                  <c:v>51072.860021971988</c:v>
                </c:pt>
                <c:pt idx="172">
                  <c:v>51640.232982503367</c:v>
                </c:pt>
                <c:pt idx="173">
                  <c:v>50672.359227027024</c:v>
                </c:pt>
                <c:pt idx="174">
                  <c:v>50237.436398591926</c:v>
                </c:pt>
                <c:pt idx="175">
                  <c:v>47372.31774796106</c:v>
                </c:pt>
                <c:pt idx="176">
                  <c:v>49179.779351464436</c:v>
                </c:pt>
                <c:pt idx="177">
                  <c:v>47194.050995767975</c:v>
                </c:pt>
                <c:pt idx="178">
                  <c:v>46658.583292945616</c:v>
                </c:pt>
                <c:pt idx="179">
                  <c:v>42141.024805624482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58-435A-A82D-EBE71460F7C6}"/>
            </c:ext>
          </c:extLst>
        </c:ser>
        <c:ser>
          <c:idx val="2"/>
          <c:order val="2"/>
          <c:tx>
            <c:strRef>
              <c:f>'נתונים ד''-15(א)'!$B$1</c:f>
              <c:strCache>
                <c:ptCount val="1"/>
                <c:pt idx="0">
                  <c:v>מכשירי הון ומכשירי חוב </c:v>
                </c:pt>
              </c:strCache>
            </c:strRef>
          </c:tx>
          <c:spPr>
            <a:ln w="31750">
              <a:solidFill>
                <a:schemeClr val="accent6"/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1-81BC-46CC-89CA-5A58E7BC0275}"/>
              </c:ext>
            </c:extLst>
          </c:dPt>
          <c:dPt>
            <c:idx val="131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5A5-4B9B-AC27-B0C3E3347268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940-4DA2-9113-205E977CF82A}"/>
              </c:ext>
            </c:extLst>
          </c:dPt>
          <c:dLbls>
            <c:dLbl>
              <c:idx val="17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3D4-4921-93DB-3C3964D8B4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ד''-15(א)'!$A$2:$A$181</c:f>
              <c:numCache>
                <c:formatCode>mm/yyyy</c:formatCode>
                <c:ptCount val="180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</c:numCache>
            </c:numRef>
          </c:cat>
          <c:val>
            <c:numRef>
              <c:f>'נתונים ד''-15(א)'!$B$2:$B$181</c:f>
              <c:numCache>
                <c:formatCode>_ * #,##0_ ;_ * \-#,##0_ ;_ * "-"??_ ;_ @_ </c:formatCode>
                <c:ptCount val="180"/>
                <c:pt idx="0">
                  <c:v>-1676.5858008050272</c:v>
                </c:pt>
                <c:pt idx="1">
                  <c:v>-1775.2142747409962</c:v>
                </c:pt>
                <c:pt idx="2">
                  <c:v>-3654.6050496153039</c:v>
                </c:pt>
                <c:pt idx="3">
                  <c:v>-3866.0789280529643</c:v>
                </c:pt>
                <c:pt idx="4">
                  <c:v>-6633.0814065155719</c:v>
                </c:pt>
                <c:pt idx="5">
                  <c:v>-7803.6502478413531</c:v>
                </c:pt>
                <c:pt idx="6">
                  <c:v>-10054.344560909216</c:v>
                </c:pt>
                <c:pt idx="7">
                  <c:v>-10885.281648041389</c:v>
                </c:pt>
                <c:pt idx="8">
                  <c:v>-12071.423025846823</c:v>
                </c:pt>
                <c:pt idx="9">
                  <c:v>-13065.336587582482</c:v>
                </c:pt>
                <c:pt idx="10">
                  <c:v>-12041.999498752419</c:v>
                </c:pt>
                <c:pt idx="11">
                  <c:v>-12819.942567986123</c:v>
                </c:pt>
                <c:pt idx="12">
                  <c:v>-13103.134741339571</c:v>
                </c:pt>
                <c:pt idx="13">
                  <c:v>-12851.345316932726</c:v>
                </c:pt>
                <c:pt idx="14">
                  <c:v>-13877.715671963357</c:v>
                </c:pt>
                <c:pt idx="15">
                  <c:v>-12904.399863504332</c:v>
                </c:pt>
                <c:pt idx="16">
                  <c:v>-11968.977321557024</c:v>
                </c:pt>
                <c:pt idx="17">
                  <c:v>-13626.806028387102</c:v>
                </c:pt>
                <c:pt idx="18">
                  <c:v>-13709.71578970371</c:v>
                </c:pt>
                <c:pt idx="19">
                  <c:v>-13578.571958504821</c:v>
                </c:pt>
                <c:pt idx="20">
                  <c:v>-15581.838753069569</c:v>
                </c:pt>
                <c:pt idx="21">
                  <c:v>-14890.128684655647</c:v>
                </c:pt>
                <c:pt idx="22">
                  <c:v>-15113.733217267196</c:v>
                </c:pt>
                <c:pt idx="23">
                  <c:v>-16598.310540997452</c:v>
                </c:pt>
                <c:pt idx="24">
                  <c:v>-14093.775159029654</c:v>
                </c:pt>
                <c:pt idx="25">
                  <c:v>-15154.002967973509</c:v>
                </c:pt>
                <c:pt idx="26">
                  <c:v>-16408.293027865555</c:v>
                </c:pt>
                <c:pt idx="27">
                  <c:v>-19211.802736377038</c:v>
                </c:pt>
                <c:pt idx="28">
                  <c:v>-18792.832985161476</c:v>
                </c:pt>
                <c:pt idx="29">
                  <c:v>-18376.63056222548</c:v>
                </c:pt>
                <c:pt idx="30">
                  <c:v>-18069.858775510205</c:v>
                </c:pt>
                <c:pt idx="31">
                  <c:v>-15447.847821809992</c:v>
                </c:pt>
                <c:pt idx="32">
                  <c:v>-15445.289612068955</c:v>
                </c:pt>
                <c:pt idx="33">
                  <c:v>-16851.827991120968</c:v>
                </c:pt>
                <c:pt idx="34">
                  <c:v>-16754.34056419722</c:v>
                </c:pt>
                <c:pt idx="35">
                  <c:v>-15619.73934572102</c:v>
                </c:pt>
                <c:pt idx="36">
                  <c:v>-16380.498513260114</c:v>
                </c:pt>
                <c:pt idx="37">
                  <c:v>-16495.847020711619</c:v>
                </c:pt>
                <c:pt idx="38">
                  <c:v>-16303.833475100932</c:v>
                </c:pt>
                <c:pt idx="39">
                  <c:v>-16384.165594666658</c:v>
                </c:pt>
                <c:pt idx="40">
                  <c:v>-16046.222805977814</c:v>
                </c:pt>
                <c:pt idx="41">
                  <c:v>-15273.71001274536</c:v>
                </c:pt>
                <c:pt idx="42">
                  <c:v>-14959.532009006747</c:v>
                </c:pt>
                <c:pt idx="43">
                  <c:v>-14316.209553128094</c:v>
                </c:pt>
                <c:pt idx="44">
                  <c:v>-15931.613502044995</c:v>
                </c:pt>
                <c:pt idx="45">
                  <c:v>-16594</c:v>
                </c:pt>
                <c:pt idx="46">
                  <c:v>-16515.498419947515</c:v>
                </c:pt>
                <c:pt idx="47">
                  <c:v>-16191.745245111168</c:v>
                </c:pt>
                <c:pt idx="48">
                  <c:v>-17988.509171137346</c:v>
                </c:pt>
                <c:pt idx="49">
                  <c:v>-18467.555504314994</c:v>
                </c:pt>
                <c:pt idx="50">
                  <c:v>-18028.82694078947</c:v>
                </c:pt>
                <c:pt idx="51">
                  <c:v>-18606.13917918755</c:v>
                </c:pt>
                <c:pt idx="52">
                  <c:v>-17470.573562313322</c:v>
                </c:pt>
                <c:pt idx="53">
                  <c:v>-19518.661873963516</c:v>
                </c:pt>
                <c:pt idx="54">
                  <c:v>-20109.675378575441</c:v>
                </c:pt>
                <c:pt idx="55">
                  <c:v>-20782.813680132815</c:v>
                </c:pt>
                <c:pt idx="56">
                  <c:v>-22772.281620016962</c:v>
                </c:pt>
                <c:pt idx="57">
                  <c:v>-22466.877695367999</c:v>
                </c:pt>
                <c:pt idx="58">
                  <c:v>-21205.522248084002</c:v>
                </c:pt>
                <c:pt idx="59">
                  <c:v>-22439.905182944414</c:v>
                </c:pt>
                <c:pt idx="60">
                  <c:v>-22570.235071469418</c:v>
                </c:pt>
                <c:pt idx="61">
                  <c:v>-22453.275926773473</c:v>
                </c:pt>
                <c:pt idx="62">
                  <c:v>-22923.509968454251</c:v>
                </c:pt>
                <c:pt idx="63">
                  <c:v>-23087.208266012683</c:v>
                </c:pt>
                <c:pt idx="64">
                  <c:v>-22828.556831654678</c:v>
                </c:pt>
                <c:pt idx="65">
                  <c:v>-25027.733315881334</c:v>
                </c:pt>
                <c:pt idx="66">
                  <c:v>-25469.40599008456</c:v>
                </c:pt>
                <c:pt idx="67">
                  <c:v>-21855.284705717473</c:v>
                </c:pt>
                <c:pt idx="68">
                  <c:v>-22284.815066305811</c:v>
                </c:pt>
                <c:pt idx="69">
                  <c:v>-22496.41457716703</c:v>
                </c:pt>
                <c:pt idx="70">
                  <c:v>-21096.209058884029</c:v>
                </c:pt>
                <c:pt idx="71">
                  <c:v>-20987.461671380806</c:v>
                </c:pt>
                <c:pt idx="72">
                  <c:v>-20600.91114169213</c:v>
                </c:pt>
                <c:pt idx="73">
                  <c:v>-20744.882433182036</c:v>
                </c:pt>
                <c:pt idx="74">
                  <c:v>-18096.263560301501</c:v>
                </c:pt>
                <c:pt idx="75">
                  <c:v>-19275.006847966833</c:v>
                </c:pt>
                <c:pt idx="76">
                  <c:v>-19854.607239422097</c:v>
                </c:pt>
                <c:pt idx="77">
                  <c:v>-21958.092350756189</c:v>
                </c:pt>
                <c:pt idx="78">
                  <c:v>-22036.647546920416</c:v>
                </c:pt>
                <c:pt idx="79">
                  <c:v>-22011.357274809168</c:v>
                </c:pt>
                <c:pt idx="80">
                  <c:v>-22337.635916390514</c:v>
                </c:pt>
                <c:pt idx="81">
                  <c:v>-21567.826384794404</c:v>
                </c:pt>
                <c:pt idx="82">
                  <c:v>-22048.833079700809</c:v>
                </c:pt>
                <c:pt idx="83">
                  <c:v>-22898.875666324937</c:v>
                </c:pt>
                <c:pt idx="84">
                  <c:v>-22658.088780055696</c:v>
                </c:pt>
                <c:pt idx="85">
                  <c:v>-22483.642291560129</c:v>
                </c:pt>
                <c:pt idx="86">
                  <c:v>-22041.441027615518</c:v>
                </c:pt>
                <c:pt idx="87">
                  <c:v>-22651.29816006383</c:v>
                </c:pt>
                <c:pt idx="88">
                  <c:v>-23617.694264935068</c:v>
                </c:pt>
                <c:pt idx="89">
                  <c:v>-23045.062428497149</c:v>
                </c:pt>
                <c:pt idx="90">
                  <c:v>-21797.414378265436</c:v>
                </c:pt>
                <c:pt idx="91">
                  <c:v>-22389.592934495515</c:v>
                </c:pt>
                <c:pt idx="92">
                  <c:v>-23942.650777009061</c:v>
                </c:pt>
                <c:pt idx="93">
                  <c:v>-23243.950449467404</c:v>
                </c:pt>
                <c:pt idx="94">
                  <c:v>-24348.095418077624</c:v>
                </c:pt>
                <c:pt idx="95">
                  <c:v>-24608.56335500651</c:v>
                </c:pt>
                <c:pt idx="96">
                  <c:v>-22642.00141682144</c:v>
                </c:pt>
                <c:pt idx="97">
                  <c:v>-23233.279808690895</c:v>
                </c:pt>
                <c:pt idx="98">
                  <c:v>-24594.335839757696</c:v>
                </c:pt>
                <c:pt idx="99">
                  <c:v>-24527.892180160241</c:v>
                </c:pt>
                <c:pt idx="100">
                  <c:v>-25132.637556866059</c:v>
                </c:pt>
                <c:pt idx="101">
                  <c:v>-24408.1244965675</c:v>
                </c:pt>
                <c:pt idx="102">
                  <c:v>-24686.185935919057</c:v>
                </c:pt>
                <c:pt idx="103">
                  <c:v>-23055.120408787538</c:v>
                </c:pt>
                <c:pt idx="104">
                  <c:v>-22538.091054122982</c:v>
                </c:pt>
                <c:pt idx="105">
                  <c:v>-22130.966154501562</c:v>
                </c:pt>
                <c:pt idx="106">
                  <c:v>-22430.629757073446</c:v>
                </c:pt>
                <c:pt idx="107">
                  <c:v>-22535.650894144797</c:v>
                </c:pt>
                <c:pt idx="108">
                  <c:v>-24729.153720998533</c:v>
                </c:pt>
                <c:pt idx="109">
                  <c:v>-24939.541994261119</c:v>
                </c:pt>
                <c:pt idx="110">
                  <c:v>-25008.249368241304</c:v>
                </c:pt>
                <c:pt idx="111">
                  <c:v>-24690.258609253055</c:v>
                </c:pt>
                <c:pt idx="112">
                  <c:v>-24827.423255748763</c:v>
                </c:pt>
                <c:pt idx="113">
                  <c:v>-23329.543567123306</c:v>
                </c:pt>
                <c:pt idx="114">
                  <c:v>-21980.540436681222</c:v>
                </c:pt>
                <c:pt idx="115">
                  <c:v>-21774.444281354059</c:v>
                </c:pt>
                <c:pt idx="116">
                  <c:v>-22917.007207058181</c:v>
                </c:pt>
                <c:pt idx="117">
                  <c:v>-22438.989830690691</c:v>
                </c:pt>
                <c:pt idx="118">
                  <c:v>-21767.461207781693</c:v>
                </c:pt>
                <c:pt idx="119">
                  <c:v>-23080.446744930639</c:v>
                </c:pt>
                <c:pt idx="120">
                  <c:v>-20552.689519494779</c:v>
                </c:pt>
                <c:pt idx="121">
                  <c:v>-19908.656753607094</c:v>
                </c:pt>
                <c:pt idx="122">
                  <c:v>-22026.122246696017</c:v>
                </c:pt>
                <c:pt idx="123">
                  <c:v>-20712.947325388021</c:v>
                </c:pt>
                <c:pt idx="124">
                  <c:v>-22200.674598238824</c:v>
                </c:pt>
                <c:pt idx="125">
                  <c:v>-22178.950274817733</c:v>
                </c:pt>
                <c:pt idx="126">
                  <c:v>-22678.740465847397</c:v>
                </c:pt>
                <c:pt idx="127">
                  <c:v>-23083.248560113163</c:v>
                </c:pt>
                <c:pt idx="128">
                  <c:v>-23656.491631246412</c:v>
                </c:pt>
                <c:pt idx="129">
                  <c:v>-24021.449793142558</c:v>
                </c:pt>
                <c:pt idx="130">
                  <c:v>-23822.244021864208</c:v>
                </c:pt>
                <c:pt idx="131">
                  <c:v>-25391.866380208347</c:v>
                </c:pt>
                <c:pt idx="132">
                  <c:v>-26387.507209976793</c:v>
                </c:pt>
                <c:pt idx="133">
                  <c:v>-27501.495183155457</c:v>
                </c:pt>
                <c:pt idx="134">
                  <c:v>-27609.948583450212</c:v>
                </c:pt>
                <c:pt idx="135">
                  <c:v>-29738.165542857154</c:v>
                </c:pt>
                <c:pt idx="136">
                  <c:v>-27911.823241005142</c:v>
                </c:pt>
                <c:pt idx="137">
                  <c:v>-30544.441474321968</c:v>
                </c:pt>
                <c:pt idx="138">
                  <c:v>-32463.670173122082</c:v>
                </c:pt>
                <c:pt idx="139">
                  <c:v>-33713.771927424168</c:v>
                </c:pt>
                <c:pt idx="140">
                  <c:v>-33573.691700087169</c:v>
                </c:pt>
                <c:pt idx="141">
                  <c:v>-32696.902215078924</c:v>
                </c:pt>
                <c:pt idx="142">
                  <c:v>-33788.55534461909</c:v>
                </c:pt>
                <c:pt idx="143">
                  <c:v>-37229.875424572296</c:v>
                </c:pt>
                <c:pt idx="144">
                  <c:v>-38845.919173503513</c:v>
                </c:pt>
                <c:pt idx="145">
                  <c:v>-40845.618185975603</c:v>
                </c:pt>
                <c:pt idx="146">
                  <c:v>-40921.055788842204</c:v>
                </c:pt>
                <c:pt idx="147">
                  <c:v>-44777.570064675077</c:v>
                </c:pt>
                <c:pt idx="148">
                  <c:v>-47973.254534276042</c:v>
                </c:pt>
                <c:pt idx="149">
                  <c:v>-47884.476993865013</c:v>
                </c:pt>
                <c:pt idx="150">
                  <c:v>-45913.959171048555</c:v>
                </c:pt>
                <c:pt idx="151">
                  <c:v>-49024.569691300305</c:v>
                </c:pt>
                <c:pt idx="152">
                  <c:v>-50672.495819139091</c:v>
                </c:pt>
                <c:pt idx="153">
                  <c:v>-50623.052881570606</c:v>
                </c:pt>
                <c:pt idx="154">
                  <c:v>-54676.218848829842</c:v>
                </c:pt>
                <c:pt idx="155">
                  <c:v>-51928.058520900333</c:v>
                </c:pt>
                <c:pt idx="156">
                  <c:v>-53528.889201877959</c:v>
                </c:pt>
                <c:pt idx="157">
                  <c:v>-50140.364422483006</c:v>
                </c:pt>
                <c:pt idx="158">
                  <c:v>-51807.89389168768</c:v>
                </c:pt>
                <c:pt idx="159">
                  <c:v>-45830.552306300873</c:v>
                </c:pt>
                <c:pt idx="160">
                  <c:v>-46658.060515278616</c:v>
                </c:pt>
                <c:pt idx="161">
                  <c:v>-46645.303428571453</c:v>
                </c:pt>
                <c:pt idx="162">
                  <c:v>-48239.004718372191</c:v>
                </c:pt>
                <c:pt idx="163">
                  <c:v>-49612.343310386132</c:v>
                </c:pt>
                <c:pt idx="164">
                  <c:v>-49409.242449901212</c:v>
                </c:pt>
                <c:pt idx="165">
                  <c:v>-49285.903852691219</c:v>
                </c:pt>
                <c:pt idx="166">
                  <c:v>-47981.725951758242</c:v>
                </c:pt>
                <c:pt idx="167">
                  <c:v>-49841.479965899402</c:v>
                </c:pt>
                <c:pt idx="168">
                  <c:v>-50113.299856115103</c:v>
                </c:pt>
                <c:pt idx="169">
                  <c:v>-49949.190839694653</c:v>
                </c:pt>
                <c:pt idx="170">
                  <c:v>-53288.102074688795</c:v>
                </c:pt>
                <c:pt idx="171">
                  <c:v>-52649.921724800894</c:v>
                </c:pt>
                <c:pt idx="172">
                  <c:v>-52889.458950201864</c:v>
                </c:pt>
                <c:pt idx="173">
                  <c:v>-51598.445405405408</c:v>
                </c:pt>
                <c:pt idx="174">
                  <c:v>-50232.26536691036</c:v>
                </c:pt>
                <c:pt idx="175">
                  <c:v>-48122.832412523014</c:v>
                </c:pt>
                <c:pt idx="176">
                  <c:v>-50344.906642259419</c:v>
                </c:pt>
                <c:pt idx="177">
                  <c:v>-48546.840428180221</c:v>
                </c:pt>
                <c:pt idx="178">
                  <c:v>-46372.402382875618</c:v>
                </c:pt>
                <c:pt idx="179">
                  <c:v>-43463.684808381615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8-435A-A82D-EBE71460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65952"/>
        <c:axId val="205672832"/>
      </c:lineChart>
      <c:dateAx>
        <c:axId val="205965952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672832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205672832"/>
        <c:scaling>
          <c:orientation val="minMax"/>
          <c:max val="60000"/>
          <c:min val="-60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965952"/>
        <c:crosses val="autoZero"/>
        <c:crossBetween val="between"/>
        <c:dispUnits>
          <c:builtInUnit val="thousands"/>
        </c:dispUnits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6.7027777777777783E-2"/>
          <c:y val="3.8607142857142859E-3"/>
          <c:w val="0.4677277777777778"/>
          <c:h val="0.25171805555555554"/>
        </c:manualLayout>
      </c:layout>
      <c:overlay val="0"/>
      <c:spPr>
        <a:noFill/>
        <a:ln w="3175">
          <a:noFill/>
        </a:ln>
      </c:spPr>
      <c:txPr>
        <a:bodyPr/>
        <a:lstStyle/>
        <a:p>
          <a:pPr rtl="1">
            <a:defRPr sz="11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95277777777775E-2"/>
          <c:y val="0.26299880952380955"/>
          <c:w val="0.83556166666666665"/>
          <c:h val="0.6192154761904762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'נתונים ד''-15(ב)'!$C$1</c:f>
              <c:strCache>
                <c:ptCount val="1"/>
                <c:pt idx="0">
                  <c:v>תושבי חוץ</c:v>
                </c:pt>
              </c:strCache>
            </c:strRef>
          </c:tx>
          <c:spPr>
            <a:solidFill>
              <a:schemeClr val="accent6"/>
            </a:solidFill>
            <a:ln w="31750">
              <a:noFill/>
              <a:prstDash val="solid"/>
            </a:ln>
          </c:spPr>
          <c:invertIfNegative val="0"/>
          <c:dPt>
            <c:idx val="1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681-4889-B921-5EAE676B2A1B}"/>
              </c:ext>
            </c:extLst>
          </c:dPt>
          <c:dPt>
            <c:idx val="1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681-4889-B921-5EAE676B2A1B}"/>
              </c:ext>
            </c:extLst>
          </c:dPt>
          <c:dPt>
            <c:idx val="1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681-4889-B921-5EAE676B2A1B}"/>
              </c:ext>
            </c:extLst>
          </c:dPt>
          <c:cat>
            <c:numRef>
              <c:f>'נתונים ד''-15(ב)'!$A$2:$A$110</c:f>
              <c:numCache>
                <c:formatCode>mm/yyyy</c:formatCode>
                <c:ptCount val="109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</c:numCache>
            </c:numRef>
          </c:cat>
          <c:val>
            <c:numRef>
              <c:f>'נתונים ד''-15(ב)'!$C$2:$C$110</c:f>
              <c:numCache>
                <c:formatCode>_ * #,##0_ ;_ * \-#,##0_ ;_ * "-"??_ ;_ @_ </c:formatCode>
                <c:ptCount val="109"/>
                <c:pt idx="0">
                  <c:v>12222.132928095618</c:v>
                </c:pt>
                <c:pt idx="1">
                  <c:v>13027</c:v>
                </c:pt>
                <c:pt idx="2">
                  <c:v>14275</c:v>
                </c:pt>
                <c:pt idx="3">
                  <c:v>15681</c:v>
                </c:pt>
                <c:pt idx="4">
                  <c:v>14823</c:v>
                </c:pt>
                <c:pt idx="5">
                  <c:v>15190</c:v>
                </c:pt>
                <c:pt idx="6">
                  <c:v>13213</c:v>
                </c:pt>
                <c:pt idx="7">
                  <c:v>15080</c:v>
                </c:pt>
                <c:pt idx="8">
                  <c:v>17478</c:v>
                </c:pt>
                <c:pt idx="9">
                  <c:v>15661</c:v>
                </c:pt>
                <c:pt idx="10">
                  <c:v>12937</c:v>
                </c:pt>
                <c:pt idx="11">
                  <c:v>12508</c:v>
                </c:pt>
                <c:pt idx="12">
                  <c:v>11230</c:v>
                </c:pt>
                <c:pt idx="13">
                  <c:v>13380</c:v>
                </c:pt>
                <c:pt idx="14">
                  <c:v>12812</c:v>
                </c:pt>
                <c:pt idx="15">
                  <c:v>9496</c:v>
                </c:pt>
                <c:pt idx="16">
                  <c:v>4237</c:v>
                </c:pt>
                <c:pt idx="17">
                  <c:v>5888</c:v>
                </c:pt>
                <c:pt idx="18">
                  <c:v>9159</c:v>
                </c:pt>
                <c:pt idx="19">
                  <c:v>9723</c:v>
                </c:pt>
                <c:pt idx="20">
                  <c:v>8121</c:v>
                </c:pt>
                <c:pt idx="21">
                  <c:v>7123</c:v>
                </c:pt>
                <c:pt idx="22">
                  <c:v>9860</c:v>
                </c:pt>
                <c:pt idx="23">
                  <c:v>9926</c:v>
                </c:pt>
                <c:pt idx="24">
                  <c:v>9470</c:v>
                </c:pt>
                <c:pt idx="25">
                  <c:v>10459.430849895933</c:v>
                </c:pt>
                <c:pt idx="26">
                  <c:v>8885.8617800967604</c:v>
                </c:pt>
                <c:pt idx="27">
                  <c:v>7420.4152313731947</c:v>
                </c:pt>
                <c:pt idx="28">
                  <c:v>8054.0719874148681</c:v>
                </c:pt>
                <c:pt idx="29">
                  <c:v>8512.4385664741822</c:v>
                </c:pt>
                <c:pt idx="30">
                  <c:v>9064.7425735497927</c:v>
                </c:pt>
                <c:pt idx="31">
                  <c:v>10933.93827413761</c:v>
                </c:pt>
                <c:pt idx="32">
                  <c:v>12966.837793562823</c:v>
                </c:pt>
                <c:pt idx="33">
                  <c:v>12621.688871729726</c:v>
                </c:pt>
                <c:pt idx="34">
                  <c:v>12873.102221196459</c:v>
                </c:pt>
                <c:pt idx="35">
                  <c:v>12483.935080381731</c:v>
                </c:pt>
                <c:pt idx="36">
                  <c:v>11162.645511128245</c:v>
                </c:pt>
                <c:pt idx="37">
                  <c:v>13904.418453094833</c:v>
                </c:pt>
                <c:pt idx="38">
                  <c:v>15963.271516653531</c:v>
                </c:pt>
                <c:pt idx="39">
                  <c:v>16898.80383954183</c:v>
                </c:pt>
                <c:pt idx="40">
                  <c:v>19293.336245131148</c:v>
                </c:pt>
                <c:pt idx="41">
                  <c:v>18850.163163472218</c:v>
                </c:pt>
                <c:pt idx="42">
                  <c:v>22343.198155086182</c:v>
                </c:pt>
                <c:pt idx="43">
                  <c:v>21905.153880899979</c:v>
                </c:pt>
                <c:pt idx="44">
                  <c:v>20829.060656589012</c:v>
                </c:pt>
                <c:pt idx="45">
                  <c:v>19242.544914208993</c:v>
                </c:pt>
                <c:pt idx="46">
                  <c:v>20257.281136445028</c:v>
                </c:pt>
                <c:pt idx="47">
                  <c:v>20836.994971476961</c:v>
                </c:pt>
                <c:pt idx="48">
                  <c:v>22679.805673465042</c:v>
                </c:pt>
                <c:pt idx="49">
                  <c:v>21138.731310260813</c:v>
                </c:pt>
                <c:pt idx="50">
                  <c:v>20881.620390507236</c:v>
                </c:pt>
                <c:pt idx="51">
                  <c:v>19248.975711333522</c:v>
                </c:pt>
                <c:pt idx="52">
                  <c:v>18626.468193177912</c:v>
                </c:pt>
                <c:pt idx="53">
                  <c:v>18738.662307927549</c:v>
                </c:pt>
                <c:pt idx="54">
                  <c:v>18386.720018436386</c:v>
                </c:pt>
                <c:pt idx="55">
                  <c:v>16423.536047453334</c:v>
                </c:pt>
                <c:pt idx="56">
                  <c:v>17521.9486978565</c:v>
                </c:pt>
                <c:pt idx="57">
                  <c:v>17239.039043088</c:v>
                </c:pt>
                <c:pt idx="58">
                  <c:v>19368.045175635965</c:v>
                </c:pt>
                <c:pt idx="59">
                  <c:v>18538.029349578639</c:v>
                </c:pt>
                <c:pt idx="60">
                  <c:v>21366.558571931055</c:v>
                </c:pt>
                <c:pt idx="61">
                  <c:v>21492.957167804918</c:v>
                </c:pt>
                <c:pt idx="62">
                  <c:v>21413.527435722703</c:v>
                </c:pt>
                <c:pt idx="63">
                  <c:v>20966.849844340628</c:v>
                </c:pt>
                <c:pt idx="64">
                  <c:v>19324.918100416176</c:v>
                </c:pt>
                <c:pt idx="65">
                  <c:v>19266.908727972605</c:v>
                </c:pt>
                <c:pt idx="66">
                  <c:v>19501.292524239117</c:v>
                </c:pt>
                <c:pt idx="67">
                  <c:v>24447.869717871286</c:v>
                </c:pt>
                <c:pt idx="68">
                  <c:v>21142.709431351937</c:v>
                </c:pt>
                <c:pt idx="69">
                  <c:v>23521.321957573542</c:v>
                </c:pt>
                <c:pt idx="70">
                  <c:v>23153.090418823442</c:v>
                </c:pt>
                <c:pt idx="71">
                  <c:v>21265.009935162354</c:v>
                </c:pt>
                <c:pt idx="72">
                  <c:v>19515.421480726858</c:v>
                </c:pt>
                <c:pt idx="73">
                  <c:v>25679.616277254412</c:v>
                </c:pt>
                <c:pt idx="74">
                  <c:v>28642.118542487748</c:v>
                </c:pt>
                <c:pt idx="75">
                  <c:v>33338.665865585637</c:v>
                </c:pt>
                <c:pt idx="76">
                  <c:v>32126.472805303718</c:v>
                </c:pt>
                <c:pt idx="77">
                  <c:v>27356.271527260327</c:v>
                </c:pt>
                <c:pt idx="78">
                  <c:v>25798.232270791268</c:v>
                </c:pt>
                <c:pt idx="79">
                  <c:v>27943.404048473021</c:v>
                </c:pt>
                <c:pt idx="80">
                  <c:v>28206.54426529699</c:v>
                </c:pt>
                <c:pt idx="81">
                  <c:v>25284.345243316679</c:v>
                </c:pt>
                <c:pt idx="82">
                  <c:v>26475.59818374602</c:v>
                </c:pt>
                <c:pt idx="83">
                  <c:v>28628.094684542011</c:v>
                </c:pt>
                <c:pt idx="84">
                  <c:v>28035.312784907983</c:v>
                </c:pt>
                <c:pt idx="85">
                  <c:v>30833.689750547899</c:v>
                </c:pt>
                <c:pt idx="86">
                  <c:v>30938.781069816872</c:v>
                </c:pt>
                <c:pt idx="87">
                  <c:v>27219.946048590693</c:v>
                </c:pt>
                <c:pt idx="88">
                  <c:v>31691.019026321323</c:v>
                </c:pt>
                <c:pt idx="89">
                  <c:v>35570.324555574902</c:v>
                </c:pt>
                <c:pt idx="90">
                  <c:v>33173.03653521902</c:v>
                </c:pt>
                <c:pt idx="91">
                  <c:v>31028.16416349115</c:v>
                </c:pt>
                <c:pt idx="92">
                  <c:v>27290.299138560295</c:v>
                </c:pt>
                <c:pt idx="93">
                  <c:v>31239.462846129689</c:v>
                </c:pt>
                <c:pt idx="94">
                  <c:v>32683.229417110277</c:v>
                </c:pt>
                <c:pt idx="95">
                  <c:v>27766.522711850757</c:v>
                </c:pt>
                <c:pt idx="96">
                  <c:v>24700.473060396616</c:v>
                </c:pt>
                <c:pt idx="97">
                  <c:v>19300.205472185738</c:v>
                </c:pt>
                <c:pt idx="98">
                  <c:v>18970.009424660006</c:v>
                </c:pt>
                <c:pt idx="99">
                  <c:v>14214.093625875092</c:v>
                </c:pt>
                <c:pt idx="100">
                  <c:v>13462.149980098378</c:v>
                </c:pt>
                <c:pt idx="101">
                  <c:v>15483.347227780698</c:v>
                </c:pt>
                <c:pt idx="102">
                  <c:v>14481.680830720783</c:v>
                </c:pt>
                <c:pt idx="103">
                  <c:v>16405.942019385995</c:v>
                </c:pt>
                <c:pt idx="104">
                  <c:v>17454.016673582009</c:v>
                </c:pt>
                <c:pt idx="105">
                  <c:v>15252.954530712725</c:v>
                </c:pt>
                <c:pt idx="106">
                  <c:v>20005.082699022267</c:v>
                </c:pt>
                <c:pt idx="107">
                  <c:v>9635.2757085229259</c:v>
                </c:pt>
                <c:pt idx="108">
                  <c:v>3928.5497254240445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81-4889-B921-5EAE676B2A1B}"/>
            </c:ext>
          </c:extLst>
        </c:ser>
        <c:ser>
          <c:idx val="3"/>
          <c:order val="2"/>
          <c:tx>
            <c:strRef>
              <c:f>'נתונים ד''-15(ב)'!$D$1</c:f>
              <c:strCache>
                <c:ptCount val="1"/>
                <c:pt idx="0">
                  <c:v>מוסדיים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'נתונים ד''-15(ב)'!$A$2:$A$110</c:f>
              <c:numCache>
                <c:formatCode>mm/yyyy</c:formatCode>
                <c:ptCount val="109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</c:numCache>
            </c:numRef>
          </c:cat>
          <c:val>
            <c:numRef>
              <c:f>'נתונים ד''-15(ב)'!$D$2:$D$110</c:f>
              <c:numCache>
                <c:formatCode>_ * #,##0_ ;_ * \-#,##0_ ;_ * "-"??_ ;_ @_ </c:formatCode>
                <c:ptCount val="109"/>
                <c:pt idx="0">
                  <c:v>-27069.928561092584</c:v>
                </c:pt>
                <c:pt idx="1">
                  <c:v>-25882.948700438425</c:v>
                </c:pt>
                <c:pt idx="2">
                  <c:v>-26954.079444889481</c:v>
                </c:pt>
                <c:pt idx="3">
                  <c:v>-26729.285703282196</c:v>
                </c:pt>
                <c:pt idx="4">
                  <c:v>-26911.924662928614</c:v>
                </c:pt>
                <c:pt idx="5">
                  <c:v>-26351.056618132465</c:v>
                </c:pt>
                <c:pt idx="6">
                  <c:v>-22789.143777562294</c:v>
                </c:pt>
                <c:pt idx="7">
                  <c:v>-18065.439151387989</c:v>
                </c:pt>
                <c:pt idx="8">
                  <c:v>-18879.563144898533</c:v>
                </c:pt>
                <c:pt idx="9">
                  <c:v>-21846.225808352869</c:v>
                </c:pt>
                <c:pt idx="10">
                  <c:v>-24544.790832675415</c:v>
                </c:pt>
                <c:pt idx="11">
                  <c:v>-26847.188119223723</c:v>
                </c:pt>
                <c:pt idx="12">
                  <c:v>-25479.075851907623</c:v>
                </c:pt>
                <c:pt idx="13">
                  <c:v>-23169.993090566746</c:v>
                </c:pt>
                <c:pt idx="14">
                  <c:v>-21835.155973400564</c:v>
                </c:pt>
                <c:pt idx="15">
                  <c:v>-19860.008593049643</c:v>
                </c:pt>
                <c:pt idx="16">
                  <c:v>-19254.301609288581</c:v>
                </c:pt>
                <c:pt idx="17">
                  <c:v>-17007.333318119992</c:v>
                </c:pt>
                <c:pt idx="18">
                  <c:v>-19747.287681597023</c:v>
                </c:pt>
                <c:pt idx="19">
                  <c:v>-22592.552269324897</c:v>
                </c:pt>
                <c:pt idx="20">
                  <c:v>-24863.479956353684</c:v>
                </c:pt>
                <c:pt idx="21">
                  <c:v>-26464.098131413106</c:v>
                </c:pt>
                <c:pt idx="22">
                  <c:v>-26859.675035320666</c:v>
                </c:pt>
                <c:pt idx="23">
                  <c:v>-28004.846146081265</c:v>
                </c:pt>
                <c:pt idx="24">
                  <c:v>-28144.126879891865</c:v>
                </c:pt>
                <c:pt idx="25">
                  <c:v>-26937.271184933197</c:v>
                </c:pt>
                <c:pt idx="26">
                  <c:v>-25969.013515011149</c:v>
                </c:pt>
                <c:pt idx="27">
                  <c:v>-28272.437508979248</c:v>
                </c:pt>
                <c:pt idx="28">
                  <c:v>-28114.335652619338</c:v>
                </c:pt>
                <c:pt idx="29">
                  <c:v>-29139.316698434832</c:v>
                </c:pt>
                <c:pt idx="30">
                  <c:v>-28909.16852521307</c:v>
                </c:pt>
                <c:pt idx="31">
                  <c:v>-29334.525918392697</c:v>
                </c:pt>
                <c:pt idx="32">
                  <c:v>-29809.048986140057</c:v>
                </c:pt>
                <c:pt idx="33">
                  <c:v>-29922.867148737412</c:v>
                </c:pt>
                <c:pt idx="34">
                  <c:v>-29356.80588824951</c:v>
                </c:pt>
                <c:pt idx="35">
                  <c:v>-29765.184721143436</c:v>
                </c:pt>
                <c:pt idx="36">
                  <c:v>-30063.402414114702</c:v>
                </c:pt>
                <c:pt idx="37">
                  <c:v>-33322.81989513804</c:v>
                </c:pt>
                <c:pt idx="38">
                  <c:v>-35103.908228775763</c:v>
                </c:pt>
                <c:pt idx="39">
                  <c:v>-35347.121686521437</c:v>
                </c:pt>
                <c:pt idx="40">
                  <c:v>-35475.796940403103</c:v>
                </c:pt>
                <c:pt idx="41">
                  <c:v>-35986.293606341998</c:v>
                </c:pt>
                <c:pt idx="42">
                  <c:v>-36478.624967627729</c:v>
                </c:pt>
                <c:pt idx="43">
                  <c:v>-34441.042179061558</c:v>
                </c:pt>
                <c:pt idx="44">
                  <c:v>-34806.83745251951</c:v>
                </c:pt>
                <c:pt idx="45">
                  <c:v>-34403.653884770589</c:v>
                </c:pt>
                <c:pt idx="46">
                  <c:v>-34397.895862292644</c:v>
                </c:pt>
                <c:pt idx="47">
                  <c:v>-33690.108460545969</c:v>
                </c:pt>
                <c:pt idx="48">
                  <c:v>-37882.732678338529</c:v>
                </c:pt>
                <c:pt idx="49">
                  <c:v>-36445.830339963322</c:v>
                </c:pt>
                <c:pt idx="50">
                  <c:v>-36261.080621044435</c:v>
                </c:pt>
                <c:pt idx="51">
                  <c:v>-37641.787537901437</c:v>
                </c:pt>
                <c:pt idx="52">
                  <c:v>-37209.35994709342</c:v>
                </c:pt>
                <c:pt idx="53">
                  <c:v>-37020.960185563061</c:v>
                </c:pt>
                <c:pt idx="54">
                  <c:v>-37390.37177198616</c:v>
                </c:pt>
                <c:pt idx="55">
                  <c:v>-38230.172224850277</c:v>
                </c:pt>
                <c:pt idx="56">
                  <c:v>-39363.634792893106</c:v>
                </c:pt>
                <c:pt idx="57">
                  <c:v>-39965.533083636219</c:v>
                </c:pt>
                <c:pt idx="58">
                  <c:v>-40839.23367868986</c:v>
                </c:pt>
                <c:pt idx="59">
                  <c:v>-41267.264669120181</c:v>
                </c:pt>
                <c:pt idx="60">
                  <c:v>-43771.199398790777</c:v>
                </c:pt>
                <c:pt idx="61">
                  <c:v>-43651.752507645804</c:v>
                </c:pt>
                <c:pt idx="62">
                  <c:v>-44058.663826054348</c:v>
                </c:pt>
                <c:pt idx="63">
                  <c:v>-46295.173572332242</c:v>
                </c:pt>
                <c:pt idx="64">
                  <c:v>-48939.600706999307</c:v>
                </c:pt>
                <c:pt idx="65">
                  <c:v>-49122.106692823363</c:v>
                </c:pt>
                <c:pt idx="66">
                  <c:v>-50142.103640344299</c:v>
                </c:pt>
                <c:pt idx="67">
                  <c:v>-53115.902332222016</c:v>
                </c:pt>
                <c:pt idx="68">
                  <c:v>-54518.08820974722</c:v>
                </c:pt>
                <c:pt idx="69">
                  <c:v>-55489.752059368126</c:v>
                </c:pt>
                <c:pt idx="70">
                  <c:v>-56495.682597632243</c:v>
                </c:pt>
                <c:pt idx="71">
                  <c:v>-56048.937985018107</c:v>
                </c:pt>
                <c:pt idx="72">
                  <c:v>-59093.964473941873</c:v>
                </c:pt>
                <c:pt idx="73">
                  <c:v>-66379.936378668877</c:v>
                </c:pt>
                <c:pt idx="74">
                  <c:v>-70460.263408883926</c:v>
                </c:pt>
                <c:pt idx="75">
                  <c:v>-72158.385314293526</c:v>
                </c:pt>
                <c:pt idx="76">
                  <c:v>-75823.363742458081</c:v>
                </c:pt>
                <c:pt idx="77">
                  <c:v>-77124.520397015978</c:v>
                </c:pt>
                <c:pt idx="78">
                  <c:v>-79563.682480589938</c:v>
                </c:pt>
                <c:pt idx="79">
                  <c:v>-79666.508750756679</c:v>
                </c:pt>
                <c:pt idx="80">
                  <c:v>-80604.495873441396</c:v>
                </c:pt>
                <c:pt idx="81">
                  <c:v>-80393.487427461514</c:v>
                </c:pt>
                <c:pt idx="82">
                  <c:v>-82745.621669813117</c:v>
                </c:pt>
                <c:pt idx="83">
                  <c:v>-85087.840153237354</c:v>
                </c:pt>
                <c:pt idx="84">
                  <c:v>-85071.289150095836</c:v>
                </c:pt>
                <c:pt idx="85">
                  <c:v>-82919.401200477805</c:v>
                </c:pt>
                <c:pt idx="86">
                  <c:v>-77868.251903118478</c:v>
                </c:pt>
                <c:pt idx="87">
                  <c:v>-78576.768868156068</c:v>
                </c:pt>
                <c:pt idx="88">
                  <c:v>-76809.59837279639</c:v>
                </c:pt>
                <c:pt idx="89">
                  <c:v>-76921.111553917319</c:v>
                </c:pt>
                <c:pt idx="90">
                  <c:v>-75842.608883445224</c:v>
                </c:pt>
                <c:pt idx="91">
                  <c:v>-72670.67256959618</c:v>
                </c:pt>
                <c:pt idx="92">
                  <c:v>-70677.150376852805</c:v>
                </c:pt>
                <c:pt idx="93">
                  <c:v>-72994.068375322677</c:v>
                </c:pt>
                <c:pt idx="94">
                  <c:v>-72156.295729153804</c:v>
                </c:pt>
                <c:pt idx="95">
                  <c:v>-67973.167523657088</c:v>
                </c:pt>
                <c:pt idx="96">
                  <c:v>-67887.940721667692</c:v>
                </c:pt>
                <c:pt idx="97">
                  <c:v>-65541.515352108559</c:v>
                </c:pt>
                <c:pt idx="98">
                  <c:v>-65417.122694542988</c:v>
                </c:pt>
                <c:pt idx="99">
                  <c:v>-63991.962577897233</c:v>
                </c:pt>
                <c:pt idx="100">
                  <c:v>-63468.761011133291</c:v>
                </c:pt>
                <c:pt idx="101">
                  <c:v>-63033.90523818427</c:v>
                </c:pt>
                <c:pt idx="102">
                  <c:v>-63011.199948072688</c:v>
                </c:pt>
                <c:pt idx="103">
                  <c:v>-62574.355633032857</c:v>
                </c:pt>
                <c:pt idx="104">
                  <c:v>-61552.070541125737</c:v>
                </c:pt>
                <c:pt idx="105">
                  <c:v>-61677.030299100639</c:v>
                </c:pt>
                <c:pt idx="106">
                  <c:v>-62936.004840767862</c:v>
                </c:pt>
                <c:pt idx="107">
                  <c:v>-55368.272681169816</c:v>
                </c:pt>
                <c:pt idx="108">
                  <c:v>-52032.06198361612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81-4889-B921-5EAE676B2A1B}"/>
            </c:ext>
          </c:extLst>
        </c:ser>
        <c:ser>
          <c:idx val="1"/>
          <c:order val="3"/>
          <c:tx>
            <c:strRef>
              <c:f>'נתונים ד''-15(ב)'!$E$1</c:f>
              <c:strCache>
                <c:ptCount val="1"/>
                <c:pt idx="0">
                  <c:v>מגזר עסקי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'נתונים ד''-15(ב)'!$A$2:$A$110</c:f>
              <c:numCache>
                <c:formatCode>mm/yyyy</c:formatCode>
                <c:ptCount val="109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</c:numCache>
            </c:numRef>
          </c:cat>
          <c:val>
            <c:numRef>
              <c:f>'נתונים ד''-15(ב)'!$E$2:$E$110</c:f>
              <c:numCache>
                <c:formatCode>General</c:formatCode>
                <c:ptCount val="109"/>
                <c:pt idx="0">
                  <c:v>-8184.9478507465947</c:v>
                </c:pt>
                <c:pt idx="1">
                  <c:v>-8795.7749034550616</c:v>
                </c:pt>
                <c:pt idx="2">
                  <c:v>-8871.0083702108113</c:v>
                </c:pt>
                <c:pt idx="3">
                  <c:v>-8464.5247874405122</c:v>
                </c:pt>
                <c:pt idx="4">
                  <c:v>-8091.2404224210641</c:v>
                </c:pt>
                <c:pt idx="5">
                  <c:v>-7823.0898470485599</c:v>
                </c:pt>
                <c:pt idx="6">
                  <c:v>-6421.850134771802</c:v>
                </c:pt>
                <c:pt idx="7">
                  <c:v>-6792.6371990876014</c:v>
                </c:pt>
                <c:pt idx="8">
                  <c:v>-9180.2051731346419</c:v>
                </c:pt>
                <c:pt idx="9">
                  <c:v>-9354.539492887252</c:v>
                </c:pt>
                <c:pt idx="10">
                  <c:v>-8535.7541975455042</c:v>
                </c:pt>
                <c:pt idx="11">
                  <c:v>-9048.3296114223504</c:v>
                </c:pt>
                <c:pt idx="12">
                  <c:v>-8180.3818232277854</c:v>
                </c:pt>
                <c:pt idx="13">
                  <c:v>-8493.461125479449</c:v>
                </c:pt>
                <c:pt idx="14">
                  <c:v>-7299.6211231304842</c:v>
                </c:pt>
                <c:pt idx="15">
                  <c:v>-6281.4503044348712</c:v>
                </c:pt>
                <c:pt idx="16">
                  <c:v>-6357.3372087701118</c:v>
                </c:pt>
                <c:pt idx="17">
                  <c:v>1632.9247125947695</c:v>
                </c:pt>
                <c:pt idx="18">
                  <c:v>-9924.9016587893129</c:v>
                </c:pt>
                <c:pt idx="19">
                  <c:v>-8234.937990114051</c:v>
                </c:pt>
                <c:pt idx="20">
                  <c:v>-4337.1355178472459</c:v>
                </c:pt>
                <c:pt idx="21">
                  <c:v>-4255.9159611278865</c:v>
                </c:pt>
                <c:pt idx="22">
                  <c:v>-6046.8549821338393</c:v>
                </c:pt>
                <c:pt idx="23">
                  <c:v>-6800.0324939521888</c:v>
                </c:pt>
                <c:pt idx="24">
                  <c:v>-6534.8611871377916</c:v>
                </c:pt>
                <c:pt idx="25">
                  <c:v>-6219.3997806487732</c:v>
                </c:pt>
                <c:pt idx="26">
                  <c:v>-5429.5776115780782</c:v>
                </c:pt>
                <c:pt idx="27">
                  <c:v>-4944.2999919658796</c:v>
                </c:pt>
                <c:pt idx="28">
                  <c:v>-5311.989232586061</c:v>
                </c:pt>
                <c:pt idx="29">
                  <c:v>-5238.6496431447176</c:v>
                </c:pt>
                <c:pt idx="30">
                  <c:v>-4077.8591975022291</c:v>
                </c:pt>
                <c:pt idx="31">
                  <c:v>-5301.8594574282315</c:v>
                </c:pt>
                <c:pt idx="32">
                  <c:v>-5874.1184106170376</c:v>
                </c:pt>
                <c:pt idx="33">
                  <c:v>-4770.9619176361712</c:v>
                </c:pt>
                <c:pt idx="34">
                  <c:v>-4165.187322587446</c:v>
                </c:pt>
                <c:pt idx="35">
                  <c:v>-4345.6956482984906</c:v>
                </c:pt>
                <c:pt idx="36">
                  <c:v>-4428.7977899510679</c:v>
                </c:pt>
                <c:pt idx="37">
                  <c:v>-4368.0126542512116</c:v>
                </c:pt>
                <c:pt idx="38">
                  <c:v>-4934.7379859912317</c:v>
                </c:pt>
                <c:pt idx="39">
                  <c:v>-4109.5426066670543</c:v>
                </c:pt>
                <c:pt idx="40">
                  <c:v>-5497.9109944345873</c:v>
                </c:pt>
                <c:pt idx="41">
                  <c:v>-5006.0627417843461</c:v>
                </c:pt>
                <c:pt idx="42">
                  <c:v>-5665.1835516222309</c:v>
                </c:pt>
                <c:pt idx="43">
                  <c:v>-5713.5156162124631</c:v>
                </c:pt>
                <c:pt idx="44">
                  <c:v>-5103.9688732377244</c:v>
                </c:pt>
                <c:pt idx="45">
                  <c:v>-4665.0493658421501</c:v>
                </c:pt>
                <c:pt idx="46">
                  <c:v>-6610.3803536425967</c:v>
                </c:pt>
                <c:pt idx="47">
                  <c:v>-6640.2498153421411</c:v>
                </c:pt>
                <c:pt idx="48">
                  <c:v>-8529.4047282693755</c:v>
                </c:pt>
                <c:pt idx="49">
                  <c:v>-4759.6644118332952</c:v>
                </c:pt>
                <c:pt idx="50">
                  <c:v>-3664.2911346302972</c:v>
                </c:pt>
                <c:pt idx="51">
                  <c:v>-2521.5898480470491</c:v>
                </c:pt>
                <c:pt idx="52">
                  <c:v>-1903.0732109625826</c:v>
                </c:pt>
                <c:pt idx="53">
                  <c:v>-2119.6805316869786</c:v>
                </c:pt>
                <c:pt idx="54">
                  <c:v>-1254.4051413193372</c:v>
                </c:pt>
                <c:pt idx="55">
                  <c:v>-626.85867390583667</c:v>
                </c:pt>
                <c:pt idx="56">
                  <c:v>-772.59836235654802</c:v>
                </c:pt>
                <c:pt idx="57">
                  <c:v>-396.13916227662145</c:v>
                </c:pt>
                <c:pt idx="58">
                  <c:v>-561.51979502988695</c:v>
                </c:pt>
                <c:pt idx="59">
                  <c:v>-711.66125659631928</c:v>
                </c:pt>
                <c:pt idx="60">
                  <c:v>-838.92086967610544</c:v>
                </c:pt>
                <c:pt idx="61">
                  <c:v>-849.99743375316871</c:v>
                </c:pt>
                <c:pt idx="62">
                  <c:v>-731.92106582976658</c:v>
                </c:pt>
                <c:pt idx="63">
                  <c:v>-3421.8603382619849</c:v>
                </c:pt>
                <c:pt idx="64">
                  <c:v>-2185.6612709564647</c:v>
                </c:pt>
                <c:pt idx="65">
                  <c:v>-1848.9429263284828</c:v>
                </c:pt>
                <c:pt idx="66">
                  <c:v>-604.25526912540533</c:v>
                </c:pt>
                <c:pt idx="67">
                  <c:v>368.21245078800445</c:v>
                </c:pt>
                <c:pt idx="68">
                  <c:v>925.1440811155453</c:v>
                </c:pt>
                <c:pt idx="69">
                  <c:v>32.562327716830396</c:v>
                </c:pt>
                <c:pt idx="70">
                  <c:v>348.86339216223456</c:v>
                </c:pt>
                <c:pt idx="71">
                  <c:v>609.10363994320505</c:v>
                </c:pt>
                <c:pt idx="72">
                  <c:v>1540.6904203147164</c:v>
                </c:pt>
                <c:pt idx="73">
                  <c:v>250.5887258581067</c:v>
                </c:pt>
                <c:pt idx="74">
                  <c:v>10.060128215362539</c:v>
                </c:pt>
                <c:pt idx="75">
                  <c:v>-1612.7813142369396</c:v>
                </c:pt>
                <c:pt idx="76">
                  <c:v>-652.68933928348201</c:v>
                </c:pt>
                <c:pt idx="77">
                  <c:v>-1344.9879447550613</c:v>
                </c:pt>
                <c:pt idx="78">
                  <c:v>-657.85812118565389</c:v>
                </c:pt>
                <c:pt idx="79">
                  <c:v>-243.06278790721615</c:v>
                </c:pt>
                <c:pt idx="80">
                  <c:v>-525.50793840457823</c:v>
                </c:pt>
                <c:pt idx="81">
                  <c:v>-675.32594548617192</c:v>
                </c:pt>
                <c:pt idx="82">
                  <c:v>-645.19969043714798</c:v>
                </c:pt>
                <c:pt idx="83">
                  <c:v>-1633.7283270461774</c:v>
                </c:pt>
                <c:pt idx="84">
                  <c:v>-1965.9032751600248</c:v>
                </c:pt>
                <c:pt idx="85">
                  <c:v>-3860.2961456498128</c:v>
                </c:pt>
                <c:pt idx="86">
                  <c:v>-5557.3591630139235</c:v>
                </c:pt>
                <c:pt idx="87">
                  <c:v>-6103.0321475700675</c:v>
                </c:pt>
                <c:pt idx="88">
                  <c:v>-6980.792730128891</c:v>
                </c:pt>
                <c:pt idx="89">
                  <c:v>-7764.5478784926227</c:v>
                </c:pt>
                <c:pt idx="90">
                  <c:v>-9240.0346396746409</c:v>
                </c:pt>
                <c:pt idx="91">
                  <c:v>-8830.4717060900384</c:v>
                </c:pt>
                <c:pt idx="92">
                  <c:v>-7220.7851441630237</c:v>
                </c:pt>
                <c:pt idx="93">
                  <c:v>-10403.819789465462</c:v>
                </c:pt>
                <c:pt idx="94">
                  <c:v>-9636.6007800704047</c:v>
                </c:pt>
                <c:pt idx="95">
                  <c:v>-8560.2768972383292</c:v>
                </c:pt>
                <c:pt idx="96">
                  <c:v>-9194.2709502608395</c:v>
                </c:pt>
                <c:pt idx="97">
                  <c:v>-6698.4813935182428</c:v>
                </c:pt>
                <c:pt idx="98">
                  <c:v>-8681.1493945736238</c:v>
                </c:pt>
                <c:pt idx="99">
                  <c:v>-8170.361009256093</c:v>
                </c:pt>
                <c:pt idx="100">
                  <c:v>-8405.6018557967345</c:v>
                </c:pt>
                <c:pt idx="101">
                  <c:v>-9729.2815833654513</c:v>
                </c:pt>
                <c:pt idx="102">
                  <c:v>-9023.3593702845283</c:v>
                </c:pt>
                <c:pt idx="103">
                  <c:v>-9308.401082156648</c:v>
                </c:pt>
                <c:pt idx="104">
                  <c:v>-10458.943974664598</c:v>
                </c:pt>
                <c:pt idx="105">
                  <c:v>-10873.651831612298</c:v>
                </c:pt>
                <c:pt idx="106">
                  <c:v>-11308.772709397788</c:v>
                </c:pt>
                <c:pt idx="107">
                  <c:v>-8280.8534214549509</c:v>
                </c:pt>
                <c:pt idx="108">
                  <c:v>-6684.5544625491802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81-4889-B921-5EAE676B2A1B}"/>
            </c:ext>
          </c:extLst>
        </c:ser>
        <c:ser>
          <c:idx val="4"/>
          <c:order val="4"/>
          <c:tx>
            <c:strRef>
              <c:f>'נתונים ד''-15(ב)'!$F$1</c:f>
              <c:strCache>
                <c:ptCount val="1"/>
                <c:pt idx="0">
                  <c:v>תושבי ישראל אחרים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numRef>
              <c:f>'נתונים ד''-15(ב)'!$A$2:$A$110</c:f>
              <c:numCache>
                <c:formatCode>mm/yyyy</c:formatCode>
                <c:ptCount val="109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</c:numCache>
            </c:numRef>
          </c:cat>
          <c:val>
            <c:numRef>
              <c:f>'נתונים ד''-15(ב)'!$F$2:$F$110</c:f>
              <c:numCache>
                <c:formatCode>_ * #,##0_ ;_ * \-#,##0_ ;_ * "-"??_ ;_ @_ </c:formatCode>
                <c:ptCount val="109"/>
                <c:pt idx="0">
                  <c:v>-2283.164599711673</c:v>
                </c:pt>
                <c:pt idx="1">
                  <c:v>-1746.7554948211109</c:v>
                </c:pt>
                <c:pt idx="2">
                  <c:v>-1390.3693153524455</c:v>
                </c:pt>
                <c:pt idx="3">
                  <c:v>-1141.3811590644164</c:v>
                </c:pt>
                <c:pt idx="4">
                  <c:v>-1314.2167455413382</c:v>
                </c:pt>
                <c:pt idx="5">
                  <c:v>914.4922964288844</c:v>
                </c:pt>
                <c:pt idx="6">
                  <c:v>5984.3553368036073</c:v>
                </c:pt>
                <c:pt idx="7">
                  <c:v>12463.091870513044</c:v>
                </c:pt>
                <c:pt idx="8">
                  <c:v>11175.520381712375</c:v>
                </c:pt>
                <c:pt idx="9">
                  <c:v>6778.2033044188211</c:v>
                </c:pt>
                <c:pt idx="10">
                  <c:v>1553.1393426779705</c:v>
                </c:pt>
                <c:pt idx="11">
                  <c:v>-1509.7130414533949</c:v>
                </c:pt>
                <c:pt idx="12">
                  <c:v>724.69063342430582</c:v>
                </c:pt>
                <c:pt idx="13">
                  <c:v>3918.7940704635457</c:v>
                </c:pt>
                <c:pt idx="14">
                  <c:v>6731.4027807068051</c:v>
                </c:pt>
                <c:pt idx="15">
                  <c:v>5936.3851598707661</c:v>
                </c:pt>
                <c:pt idx="16">
                  <c:v>1758.6392808511719</c:v>
                </c:pt>
                <c:pt idx="17">
                  <c:v>14404.966903565681</c:v>
                </c:pt>
                <c:pt idx="18">
                  <c:v>3031.1256102116895</c:v>
                </c:pt>
                <c:pt idx="19">
                  <c:v>1562.4502917627233</c:v>
                </c:pt>
                <c:pt idx="20">
                  <c:v>2000.3665411186757</c:v>
                </c:pt>
                <c:pt idx="21">
                  <c:v>1132.3447179965242</c:v>
                </c:pt>
                <c:pt idx="22">
                  <c:v>1036.6687666452626</c:v>
                </c:pt>
                <c:pt idx="23">
                  <c:v>570.22917450157911</c:v>
                </c:pt>
                <c:pt idx="24">
                  <c:v>8.8908484449775642</c:v>
                </c:pt>
                <c:pt idx="25">
                  <c:v>949.76120561934113</c:v>
                </c:pt>
                <c:pt idx="26">
                  <c:v>2884.4321074566988</c:v>
                </c:pt>
                <c:pt idx="27">
                  <c:v>-714.89502562920461</c:v>
                </c:pt>
                <c:pt idx="28">
                  <c:v>-368.32638770487119</c:v>
                </c:pt>
                <c:pt idx="29">
                  <c:v>-164.6803502247185</c:v>
                </c:pt>
                <c:pt idx="30">
                  <c:v>950.67077188712483</c:v>
                </c:pt>
                <c:pt idx="31">
                  <c:v>1365.244660542653</c:v>
                </c:pt>
                <c:pt idx="32">
                  <c:v>764.77890626067801</c:v>
                </c:pt>
                <c:pt idx="33">
                  <c:v>866.63757526263271</c:v>
                </c:pt>
                <c:pt idx="34">
                  <c:v>1777.8323929212766</c:v>
                </c:pt>
                <c:pt idx="35">
                  <c:v>1249.1652139406642</c:v>
                </c:pt>
                <c:pt idx="36">
                  <c:v>-351.17260179243931</c:v>
                </c:pt>
                <c:pt idx="37">
                  <c:v>1599.5756951886979</c:v>
                </c:pt>
                <c:pt idx="38">
                  <c:v>1417.7834137947075</c:v>
                </c:pt>
                <c:pt idx="39">
                  <c:v>2838.9031035531161</c:v>
                </c:pt>
                <c:pt idx="40">
                  <c:v>3420.1073376067252</c:v>
                </c:pt>
                <c:pt idx="41">
                  <c:v>3083.2548972303375</c:v>
                </c:pt>
                <c:pt idx="42">
                  <c:v>3604.9638193978572</c:v>
                </c:pt>
                <c:pt idx="43">
                  <c:v>3804.553170778795</c:v>
                </c:pt>
                <c:pt idx="44">
                  <c:v>2854.0023774466472</c:v>
                </c:pt>
                <c:pt idx="45">
                  <c:v>3283.340069992727</c:v>
                </c:pt>
                <c:pt idx="46">
                  <c:v>2557.9611688301247</c:v>
                </c:pt>
                <c:pt idx="47">
                  <c:v>2292.6096623545882</c:v>
                </c:pt>
                <c:pt idx="48">
                  <c:v>-812.82308052813823</c:v>
                </c:pt>
                <c:pt idx="49">
                  <c:v>370.52412298917989</c:v>
                </c:pt>
                <c:pt idx="50">
                  <c:v>-240.94670090556247</c:v>
                </c:pt>
                <c:pt idx="51">
                  <c:v>1016.2789779180825</c:v>
                </c:pt>
                <c:pt idx="52">
                  <c:v>363.62074742789241</c:v>
                </c:pt>
                <c:pt idx="53">
                  <c:v>2029.1834288723412</c:v>
                </c:pt>
                <c:pt idx="54">
                  <c:v>1766.3820395111472</c:v>
                </c:pt>
                <c:pt idx="55">
                  <c:v>466.80249365291161</c:v>
                </c:pt>
                <c:pt idx="56">
                  <c:v>265.55863171575766</c:v>
                </c:pt>
                <c:pt idx="57">
                  <c:v>764.15705564729706</c:v>
                </c:pt>
                <c:pt idx="58">
                  <c:v>2244.4925775183756</c:v>
                </c:pt>
                <c:pt idx="59">
                  <c:v>634.66362811991291</c:v>
                </c:pt>
                <c:pt idx="60">
                  <c:v>1838.8227334410255</c:v>
                </c:pt>
                <c:pt idx="61">
                  <c:v>3173.0381167771839</c:v>
                </c:pt>
                <c:pt idx="62">
                  <c:v>4459.4651051307665</c:v>
                </c:pt>
                <c:pt idx="63">
                  <c:v>-1069.2835248791243</c:v>
                </c:pt>
                <c:pt idx="64">
                  <c:v>-2519.3525975395892</c:v>
                </c:pt>
                <c:pt idx="65">
                  <c:v>-3995.706673589294</c:v>
                </c:pt>
                <c:pt idx="66">
                  <c:v>-740.48232579608464</c:v>
                </c:pt>
                <c:pt idx="67">
                  <c:v>3915.4083957095763</c:v>
                </c:pt>
                <c:pt idx="68">
                  <c:v>556.7887411497768</c:v>
                </c:pt>
                <c:pt idx="69">
                  <c:v>971.83477750610086</c:v>
                </c:pt>
                <c:pt idx="70">
                  <c:v>-506.48148389963575</c:v>
                </c:pt>
                <c:pt idx="71">
                  <c:v>229.30810822529747</c:v>
                </c:pt>
                <c:pt idx="72">
                  <c:v>-1479.4859259329573</c:v>
                </c:pt>
                <c:pt idx="73">
                  <c:v>-1683.5235846113567</c:v>
                </c:pt>
                <c:pt idx="74">
                  <c:v>-1347.6229881808135</c:v>
                </c:pt>
                <c:pt idx="75">
                  <c:v>-1101.4564318110479</c:v>
                </c:pt>
                <c:pt idx="76">
                  <c:v>-1169.4301563269757</c:v>
                </c:pt>
                <c:pt idx="77">
                  <c:v>-4976.9937742401944</c:v>
                </c:pt>
                <c:pt idx="78">
                  <c:v>-7770.9627052174646</c:v>
                </c:pt>
                <c:pt idx="79">
                  <c:v>-6860.0902121209692</c:v>
                </c:pt>
                <c:pt idx="80">
                  <c:v>-4818.1552621710543</c:v>
                </c:pt>
                <c:pt idx="81">
                  <c:v>-6674.6212544374457</c:v>
                </c:pt>
                <c:pt idx="82">
                  <c:v>-7374.9976286891615</c:v>
                </c:pt>
                <c:pt idx="83">
                  <c:v>-2800.6966989673238</c:v>
                </c:pt>
                <c:pt idx="84">
                  <c:v>-6004.9097271645951</c:v>
                </c:pt>
                <c:pt idx="85">
                  <c:v>-2266.7135736704772</c:v>
                </c:pt>
                <c:pt idx="86">
                  <c:v>-2520.5347430727816</c:v>
                </c:pt>
                <c:pt idx="87">
                  <c:v>-6377.1789060523206</c:v>
                </c:pt>
                <c:pt idx="88">
                  <c:v>-6737.2563063296147</c:v>
                </c:pt>
                <c:pt idx="89">
                  <c:v>-4116.0406018200729</c:v>
                </c:pt>
                <c:pt idx="90">
                  <c:v>-6869.6323107579901</c:v>
                </c:pt>
                <c:pt idx="91">
                  <c:v>-2406.2226955038295</c:v>
                </c:pt>
                <c:pt idx="92">
                  <c:v>-1795.2306985285732</c:v>
                </c:pt>
                <c:pt idx="93">
                  <c:v>-4521.501036976264</c:v>
                </c:pt>
                <c:pt idx="94">
                  <c:v>-1582.6943470714268</c:v>
                </c:pt>
                <c:pt idx="95">
                  <c:v>-1288.4635486261777</c:v>
                </c:pt>
                <c:pt idx="96">
                  <c:v>-4552.1048064736588</c:v>
                </c:pt>
                <c:pt idx="97">
                  <c:v>-4247.2915007791999</c:v>
                </c:pt>
                <c:pt idx="98">
                  <c:v>-6594.7917456997839</c:v>
                </c:pt>
                <c:pt idx="99">
                  <c:v>-6068.8559253169669</c:v>
                </c:pt>
                <c:pt idx="100">
                  <c:v>-7339.3528648596566</c:v>
                </c:pt>
                <c:pt idx="101">
                  <c:v>-5639.6066112656536</c:v>
                </c:pt>
                <c:pt idx="102">
                  <c:v>-6880.5192606094097</c:v>
                </c:pt>
                <c:pt idx="103">
                  <c:v>-5239.3782972115878</c:v>
                </c:pt>
                <c:pt idx="104">
                  <c:v>-7184.6800942472655</c:v>
                </c:pt>
                <c:pt idx="105">
                  <c:v>-8117.9482485357748</c:v>
                </c:pt>
                <c:pt idx="106">
                  <c:v>-7045.6438553754051</c:v>
                </c:pt>
                <c:pt idx="107">
                  <c:v>-7355.267101156227</c:v>
                </c:pt>
                <c:pt idx="108">
                  <c:v>-12647.041915116772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81-4889-B921-5EAE676B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965952"/>
        <c:axId val="205672832"/>
      </c:barChart>
      <c:lineChart>
        <c:grouping val="standard"/>
        <c:varyColors val="0"/>
        <c:ser>
          <c:idx val="0"/>
          <c:order val="0"/>
          <c:tx>
            <c:strRef>
              <c:f>'נתונים ד''-15(ב)'!$B$1</c:f>
              <c:strCache>
                <c:ptCount val="1"/>
                <c:pt idx="0">
                  <c:v>מערכת הבנקאות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93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681-4889-B921-5EAE676B2A1B}"/>
              </c:ext>
            </c:extLst>
          </c:dPt>
          <c:dPt>
            <c:idx val="96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681-4889-B921-5EAE676B2A1B}"/>
              </c:ext>
            </c:extLst>
          </c:dPt>
          <c:dPt>
            <c:idx val="10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55B2-480A-BD6A-B5FD0DCA2C48}"/>
              </c:ext>
            </c:extLst>
          </c:dPt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9-6681-4889-B921-5EAE676B2A1B}"/>
              </c:ext>
            </c:extLst>
          </c:dPt>
          <c:dPt>
            <c:idx val="131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681-4889-B921-5EAE676B2A1B}"/>
              </c:ext>
            </c:extLst>
          </c:dPt>
          <c:dPt>
            <c:idx val="132"/>
            <c:bubble3D val="0"/>
            <c:extLst>
              <c:ext xmlns:c16="http://schemas.microsoft.com/office/drawing/2014/chart" uri="{C3380CC4-5D6E-409C-BE32-E72D297353CC}">
                <c16:uniqueId val="{0000000B-6681-4889-B921-5EAE676B2A1B}"/>
              </c:ext>
            </c:extLst>
          </c:dPt>
          <c:dPt>
            <c:idx val="143"/>
            <c:bubble3D val="0"/>
            <c:extLst>
              <c:ext xmlns:c16="http://schemas.microsoft.com/office/drawing/2014/chart" uri="{C3380CC4-5D6E-409C-BE32-E72D297353CC}">
                <c16:uniqueId val="{0000000C-6681-4889-B921-5EAE676B2A1B}"/>
              </c:ext>
            </c:extLst>
          </c:dPt>
          <c:dLbls>
            <c:dLbl>
              <c:idx val="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81-4889-B921-5EAE676B2A1B}"/>
                </c:ext>
              </c:extLst>
            </c:dLbl>
            <c:dLbl>
              <c:idx val="10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B2-480A-BD6A-B5FD0DCA2C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ד''-15(ב)'!$A$2:$A$110</c:f>
              <c:numCache>
                <c:formatCode>mm/yyyy</c:formatCode>
                <c:ptCount val="109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</c:numCache>
            </c:numRef>
          </c:cat>
          <c:val>
            <c:numRef>
              <c:f>'נתונים ד''-15(ב)'!$B$2:$B$110</c:f>
              <c:numCache>
                <c:formatCode>_ * #,##0_ ;_ * \-#,##0_ ;_ * "-"??_ ;_ @_ </c:formatCode>
                <c:ptCount val="109"/>
                <c:pt idx="0">
                  <c:v>20749.578884031886</c:v>
                </c:pt>
                <c:pt idx="1">
                  <c:v>19904.968109072372</c:v>
                </c:pt>
                <c:pt idx="2">
                  <c:v>20159.718499747851</c:v>
                </c:pt>
                <c:pt idx="3">
                  <c:v>18371.429331658292</c:v>
                </c:pt>
                <c:pt idx="4">
                  <c:v>18865.948339808339</c:v>
                </c:pt>
                <c:pt idx="5">
                  <c:v>19898.638761609909</c:v>
                </c:pt>
                <c:pt idx="6">
                  <c:v>21982.349249137704</c:v>
                </c:pt>
                <c:pt idx="7">
                  <c:v>22241.168220988631</c:v>
                </c:pt>
                <c:pt idx="8">
                  <c:v>21757.28869974555</c:v>
                </c:pt>
                <c:pt idx="9">
                  <c:v>22317.968605658938</c:v>
                </c:pt>
                <c:pt idx="10">
                  <c:v>21696.68437289889</c:v>
                </c:pt>
                <c:pt idx="11">
                  <c:v>21877.804689192675</c:v>
                </c:pt>
                <c:pt idx="12">
                  <c:v>23154.148308559714</c:v>
                </c:pt>
                <c:pt idx="13">
                  <c:v>22202.248286509745</c:v>
                </c:pt>
                <c:pt idx="14">
                  <c:v>23054.179877237853</c:v>
                </c:pt>
                <c:pt idx="15">
                  <c:v>22581.84405735528</c:v>
                </c:pt>
                <c:pt idx="16">
                  <c:v>23133.278098909865</c:v>
                </c:pt>
                <c:pt idx="17">
                  <c:v>23891.375509090904</c:v>
                </c:pt>
                <c:pt idx="18">
                  <c:v>23544.314950598025</c:v>
                </c:pt>
                <c:pt idx="19">
                  <c:v>22666.940551201671</c:v>
                </c:pt>
                <c:pt idx="20">
                  <c:v>23079.982015319605</c:v>
                </c:pt>
                <c:pt idx="21">
                  <c:v>24729.358810537517</c:v>
                </c:pt>
                <c:pt idx="22">
                  <c:v>24083.198784099768</c:v>
                </c:pt>
                <c:pt idx="23">
                  <c:v>25449.107814535033</c:v>
                </c:pt>
                <c:pt idx="24">
                  <c:v>25217.878915474637</c:v>
                </c:pt>
                <c:pt idx="25">
                  <c:v>23647.001321305379</c:v>
                </c:pt>
                <c:pt idx="26">
                  <c:v>25397.161453949167</c:v>
                </c:pt>
                <c:pt idx="27">
                  <c:v>25081.42724394273</c:v>
                </c:pt>
                <c:pt idx="28">
                  <c:v>25003.926510085657</c:v>
                </c:pt>
                <c:pt idx="29">
                  <c:v>25700.847424880649</c:v>
                </c:pt>
                <c:pt idx="30">
                  <c:v>24872.955921052631</c:v>
                </c:pt>
                <c:pt idx="31">
                  <c:v>25067.691762225968</c:v>
                </c:pt>
                <c:pt idx="32">
                  <c:v>23481.108509454945</c:v>
                </c:pt>
                <c:pt idx="33">
                  <c:v>22938.777769906494</c:v>
                </c:pt>
                <c:pt idx="34">
                  <c:v>22426.723382561773</c:v>
                </c:pt>
                <c:pt idx="35">
                  <c:v>22876.110503000862</c:v>
                </c:pt>
                <c:pt idx="36">
                  <c:v>22978.382091145082</c:v>
                </c:pt>
                <c:pt idx="37">
                  <c:v>25385.989791483116</c:v>
                </c:pt>
                <c:pt idx="38">
                  <c:v>25493.158111908171</c:v>
                </c:pt>
                <c:pt idx="39">
                  <c:v>25396.763557199774</c:v>
                </c:pt>
                <c:pt idx="40">
                  <c:v>25100.479027313268</c:v>
                </c:pt>
                <c:pt idx="41">
                  <c:v>25225.448081884464</c:v>
                </c:pt>
                <c:pt idx="42">
                  <c:v>23405.574183561639</c:v>
                </c:pt>
                <c:pt idx="43">
                  <c:v>22053.957085152837</c:v>
                </c:pt>
                <c:pt idx="44">
                  <c:v>21935.74804661487</c:v>
                </c:pt>
                <c:pt idx="45">
                  <c:v>23109.498406396473</c:v>
                </c:pt>
                <c:pt idx="46">
                  <c:v>23308.956248320341</c:v>
                </c:pt>
                <c:pt idx="47">
                  <c:v>21785.972966765734</c:v>
                </c:pt>
                <c:pt idx="48">
                  <c:v>22919.508652614724</c:v>
                </c:pt>
                <c:pt idx="49">
                  <c:v>20437.287564524984</c:v>
                </c:pt>
                <c:pt idx="50">
                  <c:v>18802.804664261934</c:v>
                </c:pt>
                <c:pt idx="51">
                  <c:v>21930.680652533043</c:v>
                </c:pt>
                <c:pt idx="52">
                  <c:v>20849.585712305983</c:v>
                </c:pt>
                <c:pt idx="53">
                  <c:v>22431.161838194828</c:v>
                </c:pt>
                <c:pt idx="54">
                  <c:v>22024.438934380258</c:v>
                </c:pt>
                <c:pt idx="55">
                  <c:v>22900.297344955696</c:v>
                </c:pt>
                <c:pt idx="56">
                  <c:v>22879.843089108912</c:v>
                </c:pt>
                <c:pt idx="57">
                  <c:v>23886.790258472138</c:v>
                </c:pt>
                <c:pt idx="58">
                  <c:v>24277.200875602157</c:v>
                </c:pt>
                <c:pt idx="59">
                  <c:v>24075.56020425777</c:v>
                </c:pt>
                <c:pt idx="60">
                  <c:v>25082.384429976853</c:v>
                </c:pt>
                <c:pt idx="61">
                  <c:v>26181.830890371235</c:v>
                </c:pt>
                <c:pt idx="62">
                  <c:v>27836.522561292179</c:v>
                </c:pt>
                <c:pt idx="63">
                  <c:v>27680.900541374471</c:v>
                </c:pt>
                <c:pt idx="64">
                  <c:v>29280.991280000002</c:v>
                </c:pt>
                <c:pt idx="65">
                  <c:v>27708.434217589947</c:v>
                </c:pt>
                <c:pt idx="66">
                  <c:v>30504.584059434503</c:v>
                </c:pt>
                <c:pt idx="67">
                  <c:v>32215.228559272302</c:v>
                </c:pt>
                <c:pt idx="68">
                  <c:v>33007.023438429511</c:v>
                </c:pt>
                <c:pt idx="69">
                  <c:v>32907.702551583854</c:v>
                </c:pt>
                <c:pt idx="70">
                  <c:v>32487.247302746931</c:v>
                </c:pt>
                <c:pt idx="71">
                  <c:v>34404.132518137849</c:v>
                </c:pt>
                <c:pt idx="72">
                  <c:v>36558.366646967341</c:v>
                </c:pt>
                <c:pt idx="73">
                  <c:v>38766.207790945002</c:v>
                </c:pt>
                <c:pt idx="74">
                  <c:v>40460.461750000002</c:v>
                </c:pt>
                <c:pt idx="75">
                  <c:v>39331.044331133773</c:v>
                </c:pt>
                <c:pt idx="76">
                  <c:v>43180.150120110869</c:v>
                </c:pt>
                <c:pt idx="77">
                  <c:v>46136.243040270514</c:v>
                </c:pt>
                <c:pt idx="78">
                  <c:v>46652.345625766866</c:v>
                </c:pt>
                <c:pt idx="79">
                  <c:v>45106.077278069904</c:v>
                </c:pt>
                <c:pt idx="80">
                  <c:v>48105.304284377926</c:v>
                </c:pt>
                <c:pt idx="81">
                  <c:v>49109.846875193558</c:v>
                </c:pt>
                <c:pt idx="82">
                  <c:v>49540.225547815076</c:v>
                </c:pt>
                <c:pt idx="83">
                  <c:v>55292.777096774189</c:v>
                </c:pt>
                <c:pt idx="84">
                  <c:v>52996.969913183282</c:v>
                </c:pt>
                <c:pt idx="85">
                  <c:v>53679.294021909234</c:v>
                </c:pt>
                <c:pt idx="86">
                  <c:v>49966.295253242744</c:v>
                </c:pt>
                <c:pt idx="87">
                  <c:v>51082.676061083119</c:v>
                </c:pt>
                <c:pt idx="88">
                  <c:v>45362.115770274337</c:v>
                </c:pt>
                <c:pt idx="89">
                  <c:v>44999.294275014974</c:v>
                </c:pt>
                <c:pt idx="90">
                  <c:v>45039.974677142854</c:v>
                </c:pt>
                <c:pt idx="91">
                  <c:v>48066.757416691238</c:v>
                </c:pt>
                <c:pt idx="92">
                  <c:v>48812.405683926962</c:v>
                </c:pt>
                <c:pt idx="93">
                  <c:v>47636.924281682193</c:v>
                </c:pt>
                <c:pt idx="94">
                  <c:v>47526.972745042505</c:v>
                </c:pt>
                <c:pt idx="95">
                  <c:v>47478.458160418479</c:v>
                </c:pt>
                <c:pt idx="96">
                  <c:v>47829.633805058256</c:v>
                </c:pt>
                <c:pt idx="97">
                  <c:v>48692.499772661868</c:v>
                </c:pt>
                <c:pt idx="98">
                  <c:v>48533.470918756815</c:v>
                </c:pt>
                <c:pt idx="99">
                  <c:v>51879.374035961271</c:v>
                </c:pt>
                <c:pt idx="100">
                  <c:v>51072.860021971988</c:v>
                </c:pt>
                <c:pt idx="101">
                  <c:v>51640.232982503367</c:v>
                </c:pt>
                <c:pt idx="102">
                  <c:v>50672.359227027024</c:v>
                </c:pt>
                <c:pt idx="103">
                  <c:v>50237.436398591926</c:v>
                </c:pt>
                <c:pt idx="104">
                  <c:v>47372.31774796106</c:v>
                </c:pt>
                <c:pt idx="105">
                  <c:v>49179.779351464436</c:v>
                </c:pt>
                <c:pt idx="106">
                  <c:v>47194.050995767975</c:v>
                </c:pt>
                <c:pt idx="107">
                  <c:v>46658.583292945616</c:v>
                </c:pt>
                <c:pt idx="108">
                  <c:v>42141.024805624482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81-4889-B921-5EAE676B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65952"/>
        <c:axId val="205672832"/>
      </c:lineChart>
      <c:dateAx>
        <c:axId val="205965952"/>
        <c:scaling>
          <c:orientation val="minMax"/>
          <c:min val="42339"/>
        </c:scaling>
        <c:delete val="0"/>
        <c:axPos val="b"/>
        <c:numFmt formatCode="yy" sourceLinked="0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672832"/>
        <c:crosses val="autoZero"/>
        <c:auto val="1"/>
        <c:lblOffset val="100"/>
        <c:baseTimeUnit val="months"/>
        <c:majorUnit val="11"/>
        <c:majorTimeUnit val="months"/>
        <c:minorUnit val="1"/>
        <c:minorTimeUnit val="months"/>
      </c:dateAx>
      <c:valAx>
        <c:axId val="2056728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965952"/>
        <c:crosses val="autoZero"/>
        <c:crossBetween val="between"/>
        <c:dispUnits>
          <c:builtInUnit val="thousands"/>
        </c:dispUnits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4.5861111111111109E-2"/>
          <c:y val="3.8606481481481482E-3"/>
          <c:w val="0.65436111111111106"/>
          <c:h val="0.37588148148148148"/>
        </c:manualLayout>
      </c:layout>
      <c:overlay val="0"/>
      <c:spPr>
        <a:noFill/>
        <a:ln w="3175">
          <a:noFill/>
        </a:ln>
      </c:spPr>
      <c:txPr>
        <a:bodyPr/>
        <a:lstStyle/>
        <a:p>
          <a:pPr rtl="1">
            <a:defRPr sz="11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11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שנת</a:t>
            </a:r>
            <a:r>
              <a:rPr lang="he-IL" sz="1100" baseline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 2023</a:t>
            </a:r>
            <a:endParaRPr lang="he-IL" sz="11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endParaRPr>
          </a:p>
        </c:rich>
      </c:tx>
      <c:layout>
        <c:manualLayout>
          <c:xMode val="edge"/>
          <c:yMode val="edge"/>
          <c:x val="0.20908888385416435"/>
          <c:y val="1.2676638208198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4830825893265664"/>
          <c:y val="5.3516478182788908E-2"/>
          <c:w val="0.8128813777530669"/>
          <c:h val="0.79878355093918363"/>
        </c:manualLayout>
      </c:layout>
      <c:lineChart>
        <c:grouping val="standard"/>
        <c:varyColors val="0"/>
        <c:ser>
          <c:idx val="2"/>
          <c:order val="0"/>
          <c:tx>
            <c:strRef>
              <c:f>'נתונים ד''-1'!$H$1</c:f>
              <c:strCache>
                <c:ptCount val="1"/>
                <c:pt idx="0">
                  <c:v>דולר/שקל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ד''-1'!$G$2:$G$14</c:f>
              <c:numCache>
                <c:formatCode>0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'נתונים ד''-1'!$H$2:$H$14</c:f>
              <c:numCache>
                <c:formatCode>0.00</c:formatCode>
                <c:ptCount val="13"/>
                <c:pt idx="0">
                  <c:v>100</c:v>
                </c:pt>
                <c:pt idx="1">
                  <c:v>98.749644785450414</c:v>
                </c:pt>
                <c:pt idx="2">
                  <c:v>104.23415743108838</c:v>
                </c:pt>
                <c:pt idx="3">
                  <c:v>102.72804774083546</c:v>
                </c:pt>
                <c:pt idx="4">
                  <c:v>103.4668940039784</c:v>
                </c:pt>
                <c:pt idx="5">
                  <c:v>105.56976413753907</c:v>
                </c:pt>
                <c:pt idx="6">
                  <c:v>105.14350667803353</c:v>
                </c:pt>
                <c:pt idx="7">
                  <c:v>104.94458653026427</c:v>
                </c:pt>
                <c:pt idx="8">
                  <c:v>108.01364023870418</c:v>
                </c:pt>
                <c:pt idx="9">
                  <c:v>108.667235009946</c:v>
                </c:pt>
                <c:pt idx="10">
                  <c:v>114.15174765558397</c:v>
                </c:pt>
                <c:pt idx="11">
                  <c:v>105.54134697357203</c:v>
                </c:pt>
                <c:pt idx="12">
                  <c:v>103.06905370843988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680-4528-905D-B22150BFC17C}"/>
            </c:ext>
          </c:extLst>
        </c:ser>
        <c:ser>
          <c:idx val="0"/>
          <c:order val="1"/>
          <c:tx>
            <c:strRef>
              <c:f>'נתונים ד''-1'!$I$1</c:f>
              <c:strCache>
                <c:ptCount val="1"/>
                <c:pt idx="0">
                  <c:v>אירו/שקל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ד''-1'!$G$2:$G$14</c:f>
              <c:numCache>
                <c:formatCode>0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'נתונים ד''-1'!$I$2:$I$14</c:f>
              <c:numCache>
                <c:formatCode>0.00</c:formatCode>
                <c:ptCount val="13"/>
                <c:pt idx="0">
                  <c:v>100</c:v>
                </c:pt>
                <c:pt idx="1">
                  <c:v>100.30908606448176</c:v>
                </c:pt>
                <c:pt idx="2">
                  <c:v>103.68505195843326</c:v>
                </c:pt>
                <c:pt idx="3">
                  <c:v>104.77484678923528</c:v>
                </c:pt>
                <c:pt idx="4">
                  <c:v>106.63735678124169</c:v>
                </c:pt>
                <c:pt idx="5">
                  <c:v>105.7074340527578</c:v>
                </c:pt>
                <c:pt idx="6">
                  <c:v>107.07434052757795</c:v>
                </c:pt>
                <c:pt idx="7">
                  <c:v>108.54516386890487</c:v>
                </c:pt>
                <c:pt idx="8">
                  <c:v>110.12256861177725</c:v>
                </c:pt>
                <c:pt idx="9">
                  <c:v>107.99626965094591</c:v>
                </c:pt>
                <c:pt idx="10">
                  <c:v>114.13002930988542</c:v>
                </c:pt>
                <c:pt idx="11">
                  <c:v>108.02824407140953</c:v>
                </c:pt>
                <c:pt idx="12">
                  <c:v>106.89048760991206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680-4528-905D-B22150BFC17C}"/>
            </c:ext>
          </c:extLst>
        </c:ser>
        <c:ser>
          <c:idx val="1"/>
          <c:order val="2"/>
          <c:tx>
            <c:strRef>
              <c:f>'נתונים ד''-1'!$J$1</c:f>
              <c:strCache>
                <c:ptCount val="1"/>
                <c:pt idx="0">
                  <c:v>שער חליפין נומינלי אפקטיבי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ד''-1'!$G$2:$G$14</c:f>
              <c:numCache>
                <c:formatCode>0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'נתונים ד''-1'!$J$2:$J$14</c:f>
              <c:numCache>
                <c:formatCode>0.00</c:formatCode>
                <c:ptCount val="13"/>
                <c:pt idx="0">
                  <c:v>100</c:v>
                </c:pt>
                <c:pt idx="1">
                  <c:v>99.943622191639847</c:v>
                </c:pt>
                <c:pt idx="2">
                  <c:v>103.7644952115629</c:v>
                </c:pt>
                <c:pt idx="3">
                  <c:v>103.335004354977</c:v>
                </c:pt>
                <c:pt idx="4">
                  <c:v>104.11400452348738</c:v>
                </c:pt>
                <c:pt idx="5">
                  <c:v>104.51186841063983</c:v>
                </c:pt>
                <c:pt idx="6">
                  <c:v>103.09020196446126</c:v>
                </c:pt>
                <c:pt idx="7">
                  <c:v>103.69239483421349</c:v>
                </c:pt>
                <c:pt idx="8">
                  <c:v>105.46900063259305</c:v>
                </c:pt>
                <c:pt idx="9">
                  <c:v>104.65109060285538</c:v>
                </c:pt>
                <c:pt idx="10">
                  <c:v>109.92436960518282</c:v>
                </c:pt>
                <c:pt idx="11">
                  <c:v>103.24393348022986</c:v>
                </c:pt>
                <c:pt idx="12">
                  <c:v>101.49446561949087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680-4528-905D-B22150BFC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04424"/>
        <c:axId val="705508032"/>
      </c:lineChart>
      <c:catAx>
        <c:axId val="7055044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8032"/>
        <c:crosses val="autoZero"/>
        <c:auto val="1"/>
        <c:lblAlgn val="ctr"/>
        <c:lblOffset val="100"/>
        <c:noMultiLvlLbl val="0"/>
      </c:catAx>
      <c:valAx>
        <c:axId val="705508032"/>
        <c:scaling>
          <c:orientation val="minMax"/>
          <c:max val="115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44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98472222222223"/>
          <c:y val="4.54523148148148E-2"/>
          <c:w val="0.6690477777777778"/>
          <c:h val="0.5604189814814815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ד''-16'!$B$1</c:f>
              <c:strCache>
                <c:ptCount val="1"/>
                <c:pt idx="0">
                  <c:v>S&amp;P500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0-72EF-41DE-B396-4F3EA8C0B247}"/>
              </c:ext>
            </c:extLst>
          </c:dPt>
          <c:dPt>
            <c:idx val="131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2EF-41DE-B396-4F3EA8C0B247}"/>
              </c:ext>
            </c:extLst>
          </c:dPt>
          <c:dPt>
            <c:idx val="132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2EF-41DE-B396-4F3EA8C0B247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2EF-41DE-B396-4F3EA8C0B247}"/>
              </c:ext>
            </c:extLst>
          </c:dPt>
          <c:dLbls>
            <c:dLbl>
              <c:idx val="1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EF-41DE-B396-4F3EA8C0B24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ד''-16'!$A$2:$A$49</c:f>
              <c:numCache>
                <c:formatCode>mm/yyyy</c:formatCode>
                <c:ptCount val="4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</c:numCache>
            </c:numRef>
          </c:cat>
          <c:val>
            <c:numRef>
              <c:f>'נתונים ד''-16'!$B$2:$B$49</c:f>
              <c:numCache>
                <c:formatCode>_ * #,##0_ ;_ * \-#,##0_ ;_ * "-"??_ ;_ @_ </c:formatCode>
                <c:ptCount val="48"/>
                <c:pt idx="0">
                  <c:v>3225.52</c:v>
                </c:pt>
                <c:pt idx="1">
                  <c:v>2954.22</c:v>
                </c:pt>
                <c:pt idx="2">
                  <c:v>2584.59</c:v>
                </c:pt>
                <c:pt idx="3">
                  <c:v>2912.43</c:v>
                </c:pt>
                <c:pt idx="4">
                  <c:v>3044.31</c:v>
                </c:pt>
                <c:pt idx="5">
                  <c:v>3100.29</c:v>
                </c:pt>
                <c:pt idx="6">
                  <c:v>3271.12</c:v>
                </c:pt>
                <c:pt idx="7">
                  <c:v>3500.31</c:v>
                </c:pt>
                <c:pt idx="8">
                  <c:v>3363</c:v>
                </c:pt>
                <c:pt idx="9">
                  <c:v>3269.96</c:v>
                </c:pt>
                <c:pt idx="10">
                  <c:v>3621.63</c:v>
                </c:pt>
                <c:pt idx="11">
                  <c:v>3756.07</c:v>
                </c:pt>
                <c:pt idx="12">
                  <c:v>3714.24</c:v>
                </c:pt>
                <c:pt idx="13">
                  <c:v>3811.15</c:v>
                </c:pt>
                <c:pt idx="14">
                  <c:v>3972.89</c:v>
                </c:pt>
                <c:pt idx="15">
                  <c:v>4181.17</c:v>
                </c:pt>
                <c:pt idx="16">
                  <c:v>4204.1099999999997</c:v>
                </c:pt>
                <c:pt idx="17">
                  <c:v>4297.5</c:v>
                </c:pt>
                <c:pt idx="18">
                  <c:v>4395.26</c:v>
                </c:pt>
                <c:pt idx="19">
                  <c:v>4522.68</c:v>
                </c:pt>
                <c:pt idx="20">
                  <c:v>4307.54</c:v>
                </c:pt>
                <c:pt idx="21">
                  <c:v>4605.38</c:v>
                </c:pt>
                <c:pt idx="22">
                  <c:v>4567</c:v>
                </c:pt>
                <c:pt idx="23">
                  <c:v>4766.18</c:v>
                </c:pt>
                <c:pt idx="24">
                  <c:v>4515.55</c:v>
                </c:pt>
                <c:pt idx="25">
                  <c:v>4373.9399999999996</c:v>
                </c:pt>
                <c:pt idx="26">
                  <c:v>4530.41</c:v>
                </c:pt>
                <c:pt idx="27">
                  <c:v>4131.93</c:v>
                </c:pt>
                <c:pt idx="28">
                  <c:v>4132.1499999999996</c:v>
                </c:pt>
                <c:pt idx="29">
                  <c:v>3785.38</c:v>
                </c:pt>
                <c:pt idx="30">
                  <c:v>4130.29</c:v>
                </c:pt>
                <c:pt idx="31">
                  <c:v>3955</c:v>
                </c:pt>
                <c:pt idx="32">
                  <c:v>3585.62</c:v>
                </c:pt>
                <c:pt idx="33">
                  <c:v>3871.98</c:v>
                </c:pt>
                <c:pt idx="34">
                  <c:v>4080.11</c:v>
                </c:pt>
                <c:pt idx="35">
                  <c:v>3839.5</c:v>
                </c:pt>
                <c:pt idx="36">
                  <c:v>4076.6</c:v>
                </c:pt>
                <c:pt idx="37">
                  <c:v>3970.15</c:v>
                </c:pt>
                <c:pt idx="38">
                  <c:v>4109.3100000000004</c:v>
                </c:pt>
                <c:pt idx="39">
                  <c:v>4169.4799999999996</c:v>
                </c:pt>
                <c:pt idx="40">
                  <c:v>4179.83</c:v>
                </c:pt>
                <c:pt idx="41">
                  <c:v>4450.38</c:v>
                </c:pt>
                <c:pt idx="42">
                  <c:v>4588.96</c:v>
                </c:pt>
                <c:pt idx="43">
                  <c:v>4507.66</c:v>
                </c:pt>
                <c:pt idx="44">
                  <c:v>4288.05</c:v>
                </c:pt>
                <c:pt idx="45">
                  <c:v>4193.8</c:v>
                </c:pt>
                <c:pt idx="46">
                  <c:v>4567.8</c:v>
                </c:pt>
                <c:pt idx="47">
                  <c:v>4769.83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F-41DE-B396-4F3EA8C0B2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965952"/>
        <c:axId val="205672832"/>
      </c:lineChart>
      <c:lineChart>
        <c:grouping val="standard"/>
        <c:varyColors val="0"/>
        <c:ser>
          <c:idx val="2"/>
          <c:order val="1"/>
          <c:tx>
            <c:strRef>
              <c:f>'נתונים ד''-16'!$C$1</c:f>
              <c:strCache>
                <c:ptCount val="1"/>
                <c:pt idx="0">
                  <c:v>רכישות מצטברות נטו של הגופים המוסדיים (ציר ימין)</c:v>
                </c:pt>
              </c:strCache>
            </c:strRef>
          </c:tx>
          <c:spPr>
            <a:ln w="31750">
              <a:solidFill>
                <a:schemeClr val="accent6"/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6-72EF-41DE-B396-4F3EA8C0B247}"/>
              </c:ext>
            </c:extLst>
          </c:dPt>
          <c:dPt>
            <c:idx val="131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2EF-41DE-B396-4F3EA8C0B247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2EF-41DE-B396-4F3EA8C0B247}"/>
              </c:ext>
            </c:extLst>
          </c:dPt>
          <c:dLbls>
            <c:dLbl>
              <c:idx val="1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EF-41DE-B396-4F3EA8C0B24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ד''-16'!$A$2:$A$49</c:f>
              <c:numCache>
                <c:formatCode>mm/yyyy</c:formatCode>
                <c:ptCount val="4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</c:numCache>
            </c:numRef>
          </c:cat>
          <c:val>
            <c:numRef>
              <c:f>'נתונים ד''-16'!$C$2:$C$49</c:f>
              <c:numCache>
                <c:formatCode>_ * #,##0_ ;_ * \-#,##0_ ;_ * "-"??_ ;_ @_ </c:formatCode>
                <c:ptCount val="48"/>
                <c:pt idx="0">
                  <c:v>130.16815370632548</c:v>
                </c:pt>
                <c:pt idx="1">
                  <c:v>880.62803771935705</c:v>
                </c:pt>
                <c:pt idx="2">
                  <c:v>12075.408669451186</c:v>
                </c:pt>
                <c:pt idx="3">
                  <c:v>11422.440999067494</c:v>
                </c:pt>
                <c:pt idx="4">
                  <c:v>11196.404412058233</c:v>
                </c:pt>
                <c:pt idx="5">
                  <c:v>10066.047177319477</c:v>
                </c:pt>
                <c:pt idx="6">
                  <c:v>7903.9364527674588</c:v>
                </c:pt>
                <c:pt idx="7">
                  <c:v>6511.6222579750247</c:v>
                </c:pt>
                <c:pt idx="8">
                  <c:v>7236.4672214231668</c:v>
                </c:pt>
                <c:pt idx="9">
                  <c:v>6859.5277328930588</c:v>
                </c:pt>
                <c:pt idx="10">
                  <c:v>5583.3734710617146</c:v>
                </c:pt>
                <c:pt idx="11">
                  <c:v>2466.3475666456075</c:v>
                </c:pt>
                <c:pt idx="12">
                  <c:v>-321.27096157427468</c:v>
                </c:pt>
                <c:pt idx="13">
                  <c:v>-3447.5162761387701</c:v>
                </c:pt>
                <c:pt idx="14">
                  <c:v>-3634.4088423995822</c:v>
                </c:pt>
                <c:pt idx="15">
                  <c:v>-8002.6426174171047</c:v>
                </c:pt>
                <c:pt idx="16">
                  <c:v>-9050.5885796735874</c:v>
                </c:pt>
                <c:pt idx="17">
                  <c:v>-14555.863252666724</c:v>
                </c:pt>
                <c:pt idx="18">
                  <c:v>-16567.268239125216</c:v>
                </c:pt>
                <c:pt idx="19">
                  <c:v>-17950.595843356339</c:v>
                </c:pt>
                <c:pt idx="20">
                  <c:v>-17811.450981845104</c:v>
                </c:pt>
                <c:pt idx="21">
                  <c:v>-20000.692701851694</c:v>
                </c:pt>
                <c:pt idx="22">
                  <c:v>-23850.402871203321</c:v>
                </c:pt>
                <c:pt idx="23">
                  <c:v>-24765.598340027827</c:v>
                </c:pt>
                <c:pt idx="24">
                  <c:v>-18706.441300240316</c:v>
                </c:pt>
                <c:pt idx="25">
                  <c:v>-14058.728007304373</c:v>
                </c:pt>
                <c:pt idx="26">
                  <c:v>-12221.807030090593</c:v>
                </c:pt>
                <c:pt idx="27">
                  <c:v>-10945.268252708211</c:v>
                </c:pt>
                <c:pt idx="28">
                  <c:v>-10408.040175394341</c:v>
                </c:pt>
                <c:pt idx="29">
                  <c:v>-7426.2812154643079</c:v>
                </c:pt>
                <c:pt idx="30">
                  <c:v>-7702.5816025386939</c:v>
                </c:pt>
                <c:pt idx="31">
                  <c:v>-8680.0341461114767</c:v>
                </c:pt>
                <c:pt idx="32">
                  <c:v>-5966.64118178028</c:v>
                </c:pt>
                <c:pt idx="33">
                  <c:v>-4210.3931422667683</c:v>
                </c:pt>
                <c:pt idx="34">
                  <c:v>-4419.1740186537681</c:v>
                </c:pt>
                <c:pt idx="35">
                  <c:v>-2625.7558901958982</c:v>
                </c:pt>
                <c:pt idx="36">
                  <c:v>-866.94190521982205</c:v>
                </c:pt>
                <c:pt idx="37">
                  <c:v>-1037.2073836080535</c:v>
                </c:pt>
                <c:pt idx="38">
                  <c:v>1619.2409256753872</c:v>
                </c:pt>
                <c:pt idx="39">
                  <c:v>205.464680416909</c:v>
                </c:pt>
                <c:pt idx="40">
                  <c:v>1270.932352463926</c:v>
                </c:pt>
                <c:pt idx="41">
                  <c:v>1297.3764985354142</c:v>
                </c:pt>
                <c:pt idx="42">
                  <c:v>710.54912712361886</c:v>
                </c:pt>
                <c:pt idx="43">
                  <c:v>2266.7711426080364</c:v>
                </c:pt>
                <c:pt idx="44">
                  <c:v>3902.5387757398503</c:v>
                </c:pt>
                <c:pt idx="45">
                  <c:v>7411.1028169312103</c:v>
                </c:pt>
                <c:pt idx="46">
                  <c:v>9089.9490867068998</c:v>
                </c:pt>
                <c:pt idx="47">
                  <c:v>9191.144982546477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EF-41DE-B396-4F3EA8C0B2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5395896"/>
        <c:axId val="705390976"/>
      </c:lineChart>
      <c:dateAx>
        <c:axId val="205965952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672832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205672832"/>
        <c:scaling>
          <c:orientation val="minMax"/>
          <c:min val="2000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r>
                  <a:rPr lang="he-IL">
                    <a:latin typeface="Assistant" panose="00000500000000000000" pitchFamily="2" charset="-79"/>
                    <a:cs typeface="Assistant" panose="00000500000000000000" pitchFamily="2" charset="-79"/>
                  </a:rPr>
                  <a:t>מדד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965952"/>
        <c:crosses val="autoZero"/>
        <c:crossBetween val="between"/>
      </c:valAx>
      <c:valAx>
        <c:axId val="705390976"/>
        <c:scaling>
          <c:orientation val="minMax"/>
          <c:max val="20000"/>
          <c:min val="-3000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מיליארדי דולר</a:t>
                </a:r>
              </a:p>
            </c:rich>
          </c:tx>
          <c:overlay val="0"/>
        </c:title>
        <c:numFmt formatCode="_ * #,##0_ ;_ * \-#,##0_ ;_ * &quot;-&quot;??_ ;_ @_ 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5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705395896"/>
        <c:crosses val="max"/>
        <c:crossBetween val="between"/>
        <c:dispUnits>
          <c:builtInUnit val="thousands"/>
        </c:dispUnits>
      </c:valAx>
      <c:dateAx>
        <c:axId val="70539589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705390976"/>
        <c:crosses val="autoZero"/>
        <c:auto val="1"/>
        <c:lblOffset val="100"/>
        <c:baseTimeUnit val="months"/>
      </c:date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2.1166666666666667E-2"/>
          <c:y val="0.74469398148148147"/>
          <c:w val="0.85225555555555554"/>
          <c:h val="0.25171805555555554"/>
        </c:manualLayout>
      </c:layout>
      <c:overlay val="0"/>
      <c:spPr>
        <a:noFill/>
        <a:ln w="3175">
          <a:noFill/>
        </a:ln>
      </c:spPr>
      <c:txPr>
        <a:bodyPr/>
        <a:lstStyle/>
        <a:p>
          <a:pPr rtl="1">
            <a:defRPr sz="11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20002936257623E-2"/>
          <c:y val="0"/>
          <c:w val="0.90368219458380727"/>
          <c:h val="0.89970129620322292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983429520"/>
        <c:axId val="700198520"/>
      </c:barChart>
      <c:catAx>
        <c:axId val="983429520"/>
        <c:scaling>
          <c:orientation val="maxMin"/>
        </c:scaling>
        <c:delete val="1"/>
        <c:axPos val="b"/>
        <c:numFmt formatCode="mm/yyyy" sourceLinked="1"/>
        <c:majorTickMark val="none"/>
        <c:minorTickMark val="none"/>
        <c:tickLblPos val="nextTo"/>
        <c:crossAx val="700198520"/>
        <c:crosses val="autoZero"/>
        <c:auto val="1"/>
        <c:lblAlgn val="ctr"/>
        <c:lblOffset val="100"/>
        <c:noMultiLvlLbl val="0"/>
      </c:catAx>
      <c:valAx>
        <c:axId val="700198520"/>
        <c:scaling>
          <c:orientation val="minMax"/>
          <c:max val="27"/>
        </c:scaling>
        <c:delete val="1"/>
        <c:axPos val="r"/>
        <c:numFmt formatCode="0%" sourceLinked="0"/>
        <c:majorTickMark val="out"/>
        <c:minorTickMark val="none"/>
        <c:tickLblPos val="nextTo"/>
        <c:crossAx val="9834295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9847792204782"/>
          <c:y val="4.06039608685278E-2"/>
          <c:w val="0.6690477777777778"/>
          <c:h val="0.5604189814814815"/>
        </c:manualLayout>
      </c:layout>
      <c:lineChart>
        <c:grouping val="standard"/>
        <c:varyColors val="0"/>
        <c:ser>
          <c:idx val="2"/>
          <c:order val="1"/>
          <c:tx>
            <c:strRef>
              <c:f>'נתונים ד''-18'!$C$1</c:f>
              <c:strCache>
                <c:ptCount val="1"/>
                <c:pt idx="0">
                  <c:v>S&amp;P500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6-25BC-40AF-80D6-A0279FD2799D}"/>
              </c:ext>
            </c:extLst>
          </c:dPt>
          <c:dPt>
            <c:idx val="131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5BC-40AF-80D6-A0279FD2799D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25BC-40AF-80D6-A0279FD2799D}"/>
              </c:ext>
            </c:extLst>
          </c:dPt>
          <c:dLbls>
            <c:dLbl>
              <c:idx val="1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BC-40AF-80D6-A0279FD2799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ד''-18'!$A$2:$A$49</c:f>
              <c:numCache>
                <c:formatCode>mm/yyyy</c:formatCode>
                <c:ptCount val="4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</c:numCache>
            </c:numRef>
          </c:cat>
          <c:val>
            <c:numRef>
              <c:f>'נתונים ד''-18'!$C$2:$C$49</c:f>
              <c:numCache>
                <c:formatCode>_ * #,##0_ ;_ * \-#,##0_ ;_ * "-"??_ ;_ @_ </c:formatCode>
                <c:ptCount val="48"/>
                <c:pt idx="0">
                  <c:v>3225.52</c:v>
                </c:pt>
                <c:pt idx="1">
                  <c:v>2954.22</c:v>
                </c:pt>
                <c:pt idx="2">
                  <c:v>2584.59</c:v>
                </c:pt>
                <c:pt idx="3">
                  <c:v>2912.43</c:v>
                </c:pt>
                <c:pt idx="4">
                  <c:v>3044.31</c:v>
                </c:pt>
                <c:pt idx="5">
                  <c:v>3100.29</c:v>
                </c:pt>
                <c:pt idx="6">
                  <c:v>3271.12</c:v>
                </c:pt>
                <c:pt idx="7">
                  <c:v>3500.31</c:v>
                </c:pt>
                <c:pt idx="8">
                  <c:v>3363</c:v>
                </c:pt>
                <c:pt idx="9">
                  <c:v>3269.96</c:v>
                </c:pt>
                <c:pt idx="10">
                  <c:v>3621.63</c:v>
                </c:pt>
                <c:pt idx="11">
                  <c:v>3756.07</c:v>
                </c:pt>
                <c:pt idx="12">
                  <c:v>3714.24</c:v>
                </c:pt>
                <c:pt idx="13">
                  <c:v>3811.15</c:v>
                </c:pt>
                <c:pt idx="14">
                  <c:v>3972.89</c:v>
                </c:pt>
                <c:pt idx="15">
                  <c:v>4181.17</c:v>
                </c:pt>
                <c:pt idx="16">
                  <c:v>4204.1099999999997</c:v>
                </c:pt>
                <c:pt idx="17">
                  <c:v>4297.5</c:v>
                </c:pt>
                <c:pt idx="18">
                  <c:v>4395.26</c:v>
                </c:pt>
                <c:pt idx="19">
                  <c:v>4522.68</c:v>
                </c:pt>
                <c:pt idx="20">
                  <c:v>4307.54</c:v>
                </c:pt>
                <c:pt idx="21">
                  <c:v>4605.38</c:v>
                </c:pt>
                <c:pt idx="22">
                  <c:v>4567</c:v>
                </c:pt>
                <c:pt idx="23">
                  <c:v>4766.18</c:v>
                </c:pt>
                <c:pt idx="24">
                  <c:v>4515.55</c:v>
                </c:pt>
                <c:pt idx="25">
                  <c:v>4373.9399999999996</c:v>
                </c:pt>
                <c:pt idx="26">
                  <c:v>4530.41</c:v>
                </c:pt>
                <c:pt idx="27">
                  <c:v>4131.93</c:v>
                </c:pt>
                <c:pt idx="28">
                  <c:v>4132.1499999999996</c:v>
                </c:pt>
                <c:pt idx="29">
                  <c:v>3785.38</c:v>
                </c:pt>
                <c:pt idx="30">
                  <c:v>4130.29</c:v>
                </c:pt>
                <c:pt idx="31">
                  <c:v>3955</c:v>
                </c:pt>
                <c:pt idx="32">
                  <c:v>3585.62</c:v>
                </c:pt>
                <c:pt idx="33">
                  <c:v>3871.98</c:v>
                </c:pt>
                <c:pt idx="34">
                  <c:v>4080.11</c:v>
                </c:pt>
                <c:pt idx="35">
                  <c:v>3839.5</c:v>
                </c:pt>
                <c:pt idx="36">
                  <c:v>4076.6</c:v>
                </c:pt>
                <c:pt idx="37">
                  <c:v>3970.15</c:v>
                </c:pt>
                <c:pt idx="38">
                  <c:v>4109.3100000000004</c:v>
                </c:pt>
                <c:pt idx="39">
                  <c:v>4169.4799999999996</c:v>
                </c:pt>
                <c:pt idx="40">
                  <c:v>4179.83</c:v>
                </c:pt>
                <c:pt idx="41">
                  <c:v>4450.38</c:v>
                </c:pt>
                <c:pt idx="42">
                  <c:v>4588.96</c:v>
                </c:pt>
                <c:pt idx="43">
                  <c:v>4507.66</c:v>
                </c:pt>
                <c:pt idx="44">
                  <c:v>4288.05</c:v>
                </c:pt>
                <c:pt idx="45">
                  <c:v>4193.8</c:v>
                </c:pt>
                <c:pt idx="46">
                  <c:v>4567.8</c:v>
                </c:pt>
                <c:pt idx="47">
                  <c:v>4769.83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BC-40AF-80D6-A0279FD279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965952"/>
        <c:axId val="205672832"/>
      </c:lineChart>
      <c:lineChart>
        <c:grouping val="standard"/>
        <c:varyColors val="0"/>
        <c:ser>
          <c:idx val="0"/>
          <c:order val="0"/>
          <c:tx>
            <c:strRef>
              <c:f>'נתונים ד''-18'!$B$1</c:f>
              <c:strCache>
                <c:ptCount val="1"/>
                <c:pt idx="0">
                  <c:v>דולר שקל (ציר ימין)</c:v>
                </c:pt>
              </c:strCache>
            </c:strRef>
          </c:tx>
          <c:spPr>
            <a:ln w="31750">
              <a:solidFill>
                <a:schemeClr val="accent6"/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0-25BC-40AF-80D6-A0279FD2799D}"/>
              </c:ext>
            </c:extLst>
          </c:dPt>
          <c:dPt>
            <c:idx val="131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5BC-40AF-80D6-A0279FD2799D}"/>
              </c:ext>
            </c:extLst>
          </c:dPt>
          <c:dPt>
            <c:idx val="132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5BC-40AF-80D6-A0279FD2799D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5BC-40AF-80D6-A0279FD2799D}"/>
              </c:ext>
            </c:extLst>
          </c:dPt>
          <c:dLbls>
            <c:dLbl>
              <c:idx val="1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BC-40AF-80D6-A0279FD2799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ד''-18'!$A$2:$A$49</c:f>
              <c:numCache>
                <c:formatCode>mm/yyyy</c:formatCode>
                <c:ptCount val="4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</c:numCache>
            </c:numRef>
          </c:cat>
          <c:val>
            <c:numRef>
              <c:f>'נתונים ד''-18'!$B$2:$B$49</c:f>
              <c:numCache>
                <c:formatCode>_ * #,##0_ ;_ * \-#,##0_ ;_ * "-"??_ ;_ @_ </c:formatCode>
                <c:ptCount val="48"/>
                <c:pt idx="0">
                  <c:v>3.4485999999999999</c:v>
                </c:pt>
                <c:pt idx="1">
                  <c:v>3.4493</c:v>
                </c:pt>
                <c:pt idx="2">
                  <c:v>3.5684</c:v>
                </c:pt>
                <c:pt idx="3">
                  <c:v>3.4988999999999999</c:v>
                </c:pt>
                <c:pt idx="4">
                  <c:v>3.5123000000000002</c:v>
                </c:pt>
                <c:pt idx="5">
                  <c:v>3.4529000000000001</c:v>
                </c:pt>
                <c:pt idx="6">
                  <c:v>3.4032</c:v>
                </c:pt>
                <c:pt idx="7">
                  <c:v>3.4001999999999999</c:v>
                </c:pt>
                <c:pt idx="8">
                  <c:v>3.4382999999999999</c:v>
                </c:pt>
                <c:pt idx="9">
                  <c:v>3.4382999999999999</c:v>
                </c:pt>
                <c:pt idx="10">
                  <c:v>3.3142999999999998</c:v>
                </c:pt>
                <c:pt idx="11">
                  <c:v>3.2168000000000001</c:v>
                </c:pt>
                <c:pt idx="12">
                  <c:v>3.2829999999999999</c:v>
                </c:pt>
                <c:pt idx="13">
                  <c:v>3.2951000000000001</c:v>
                </c:pt>
                <c:pt idx="14">
                  <c:v>3.3348</c:v>
                </c:pt>
                <c:pt idx="15">
                  <c:v>3.2480000000000002</c:v>
                </c:pt>
                <c:pt idx="16">
                  <c:v>3.2488000000000001</c:v>
                </c:pt>
                <c:pt idx="17">
                  <c:v>3.2551999999999999</c:v>
                </c:pt>
                <c:pt idx="18">
                  <c:v>3.2364000000000002</c:v>
                </c:pt>
                <c:pt idx="19">
                  <c:v>3.2151000000000001</c:v>
                </c:pt>
                <c:pt idx="20">
                  <c:v>3.2198000000000002</c:v>
                </c:pt>
                <c:pt idx="21">
                  <c:v>3.1631</c:v>
                </c:pt>
                <c:pt idx="22">
                  <c:v>3.1596000000000002</c:v>
                </c:pt>
                <c:pt idx="23">
                  <c:v>3.113</c:v>
                </c:pt>
                <c:pt idx="24">
                  <c:v>3.1974</c:v>
                </c:pt>
                <c:pt idx="25">
                  <c:v>3.2298</c:v>
                </c:pt>
                <c:pt idx="26">
                  <c:v>3.1779000000000002</c:v>
                </c:pt>
                <c:pt idx="27">
                  <c:v>3.3138000000000001</c:v>
                </c:pt>
                <c:pt idx="28">
                  <c:v>3.3369</c:v>
                </c:pt>
                <c:pt idx="29">
                  <c:v>3.4567999999999999</c:v>
                </c:pt>
                <c:pt idx="30">
                  <c:v>3.4116</c:v>
                </c:pt>
                <c:pt idx="31">
                  <c:v>3.3275999999999999</c:v>
                </c:pt>
                <c:pt idx="32">
                  <c:v>3.5257999999999998</c:v>
                </c:pt>
                <c:pt idx="33">
                  <c:v>3.5486</c:v>
                </c:pt>
                <c:pt idx="34">
                  <c:v>3.4422999999999999</c:v>
                </c:pt>
                <c:pt idx="35">
                  <c:v>3.5162</c:v>
                </c:pt>
                <c:pt idx="36">
                  <c:v>3.4653999999999998</c:v>
                </c:pt>
                <c:pt idx="37">
                  <c:v>3.6608999999999998</c:v>
                </c:pt>
                <c:pt idx="38">
                  <c:v>3.5981000000000001</c:v>
                </c:pt>
                <c:pt idx="39">
                  <c:v>3.6316000000000002</c:v>
                </c:pt>
                <c:pt idx="40">
                  <c:v>3.7296999999999998</c:v>
                </c:pt>
                <c:pt idx="41">
                  <c:v>3.6987000000000001</c:v>
                </c:pt>
                <c:pt idx="42">
                  <c:v>3.7202000000000002</c:v>
                </c:pt>
                <c:pt idx="43">
                  <c:v>3.7892000000000001</c:v>
                </c:pt>
                <c:pt idx="44">
                  <c:v>3.8336000000000001</c:v>
                </c:pt>
                <c:pt idx="45">
                  <c:v>4.0591999999999997</c:v>
                </c:pt>
                <c:pt idx="46">
                  <c:v>3.6842999999999999</c:v>
                </c:pt>
                <c:pt idx="47">
                  <c:v>3.6269999999999998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C-40AF-80D6-A0279FD27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00800"/>
        <c:axId val="654611696"/>
      </c:lineChart>
      <c:dateAx>
        <c:axId val="205965952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672832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205672832"/>
        <c:scaling>
          <c:orientation val="minMax"/>
          <c:min val="2000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r>
                  <a:rPr lang="he-IL">
                    <a:latin typeface="Assistant" panose="00000500000000000000" pitchFamily="2" charset="-79"/>
                    <a:cs typeface="Assistant" panose="00000500000000000000" pitchFamily="2" charset="-79"/>
                  </a:rPr>
                  <a:t>מדד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2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965952"/>
        <c:crosses val="autoZero"/>
        <c:crossBetween val="between"/>
      </c:valAx>
      <c:valAx>
        <c:axId val="654611696"/>
        <c:scaling>
          <c:orientation val="minMax"/>
          <c:min val="3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he-IL"/>
          </a:p>
        </c:txPr>
        <c:crossAx val="670000800"/>
        <c:crosses val="max"/>
        <c:crossBetween val="between"/>
      </c:valAx>
      <c:dateAx>
        <c:axId val="670000800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654611696"/>
        <c:crosses val="autoZero"/>
        <c:auto val="1"/>
        <c:lblOffset val="100"/>
        <c:baseTimeUnit val="months"/>
        <c:majorUnit val="1"/>
        <c:minorUnit val="1"/>
      </c:date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2418348368705565"/>
          <c:y val="0.72530011930326899"/>
          <c:w val="0.34778333333333333"/>
          <c:h val="0.25530601851851853"/>
        </c:manualLayout>
      </c:layout>
      <c:overlay val="0"/>
      <c:spPr>
        <a:noFill/>
        <a:ln w="3175">
          <a:noFill/>
        </a:ln>
      </c:spPr>
      <c:txPr>
        <a:bodyPr/>
        <a:lstStyle/>
        <a:p>
          <a:pPr rtl="1">
            <a:defRPr sz="11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11638888888888"/>
          <c:y val="2.5472619047619046E-2"/>
          <c:w val="0.52985789025101682"/>
          <c:h val="0.83403061537121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'נתונים ד''-2'!$B$1</c:f>
              <c:strCache>
                <c:ptCount val="1"/>
                <c:pt idx="0">
                  <c:v>תרומה לפיחות</c:v>
                </c:pt>
              </c:strCache>
            </c:strRef>
          </c:tx>
          <c:spPr>
            <a:solidFill>
              <a:srgbClr val="079198"/>
            </a:solidFill>
            <a:ln w="15875" cmpd="sng">
              <a:prstDash val="solid"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1502-4E61-AC6B-25390821DF69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1502-4E61-AC6B-25390821DF69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1502-4E61-AC6B-25390821DF69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1502-4E61-AC6B-25390821DF69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1502-4E61-AC6B-25390821DF69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1502-4E61-AC6B-25390821DF69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1502-4E61-AC6B-25390821DF69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1502-4E61-AC6B-25390821DF69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1502-4E61-AC6B-25390821DF69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B-1502-4E61-AC6B-25390821DF69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C-1502-4E61-AC6B-25390821DF69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5875" cmpd="sng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225-4351-B23D-81E9902EA550}"/>
              </c:ext>
            </c:extLst>
          </c:dPt>
          <c:dLbls>
            <c:dLbl>
              <c:idx val="0"/>
              <c:layout>
                <c:manualLayout>
                  <c:x val="-1.7635833333333333E-2"/>
                  <c:y val="8.462962962962962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02-4E61-AC6B-25390821DF69}"/>
                </c:ext>
              </c:extLst>
            </c:dLbl>
            <c:dLbl>
              <c:idx val="1"/>
              <c:layout>
                <c:manualLayout>
                  <c:x val="-1.7638611111111112E-2"/>
                  <c:y val="3.968253968253968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02-4E61-AC6B-25390821DF69}"/>
                </c:ext>
              </c:extLst>
            </c:dLbl>
            <c:dLbl>
              <c:idx val="8"/>
              <c:layout>
                <c:manualLayout>
                  <c:x val="-8.294453084499740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02-4E61-AC6B-25390821DF69}"/>
                </c:ext>
              </c:extLst>
            </c:dLbl>
            <c:dLbl>
              <c:idx val="9"/>
              <c:layout>
                <c:manualLayout>
                  <c:x val="-1.7636388888888896E-2"/>
                  <c:y val="-1.0915410052909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284166666666661E-2"/>
                      <c:h val="4.7986574074074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502-4E61-AC6B-25390821DF69}"/>
                </c:ext>
              </c:extLst>
            </c:dLbl>
            <c:dLbl>
              <c:idx val="10"/>
              <c:layout>
                <c:manualLayout>
                  <c:x val="-1.7149166666666538E-2"/>
                  <c:y val="5.88564814814814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339722222222226E-2"/>
                      <c:h val="6.31055555555555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1502-4E61-AC6B-25390821DF69}"/>
                </c:ext>
              </c:extLst>
            </c:dLbl>
            <c:dLbl>
              <c:idx val="11"/>
              <c:layout>
                <c:manualLayout>
                  <c:x val="-7.05555555555555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225-4351-B23D-81E9902EA550}"/>
                </c:ext>
              </c:extLst>
            </c:dLbl>
            <c:dLbl>
              <c:idx val="12"/>
              <c:layout>
                <c:manualLayout>
                  <c:x val="-1.0583333333333333E-2"/>
                  <c:y val="1.077919646545692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AA4-49C4-851E-C5E2D570D6BC}"/>
                </c:ext>
              </c:extLst>
            </c:dLbl>
            <c:dLbl>
              <c:idx val="13"/>
              <c:layout>
                <c:manualLayout>
                  <c:x val="-7.05555555555555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A4-49C4-851E-C5E2D570D6B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rtl="0">
                  <a:defRPr sz="1050" b="0" i="0" u="none" strike="noStrike" baseline="0">
                    <a:solidFill>
                      <a:srgbClr val="000000"/>
                    </a:solidFill>
                    <a:latin typeface="Assistant" panose="00000500000000000000" pitchFamily="2" charset="-79"/>
                    <a:ea typeface="David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'נתונים ד''-2'!$A$2:$A$14</c:f>
              <c:strCache>
                <c:ptCount val="13"/>
                <c:pt idx="0">
                  <c:v>(EUR) גוש האירו</c:v>
                </c:pt>
                <c:pt idx="1">
                  <c:v>(USD) ארצות הברית</c:v>
                </c:pt>
                <c:pt idx="2">
                  <c:v>(GBP) אנגליה</c:v>
                </c:pt>
                <c:pt idx="3">
                  <c:v>שאר המטבעות</c:v>
                </c:pt>
                <c:pt idx="4">
                  <c:v>(CHF) שווייץ</c:v>
                </c:pt>
                <c:pt idx="5">
                  <c:v>(BRL) ברזיל</c:v>
                </c:pt>
                <c:pt idx="6">
                  <c:v>(MXN) מכסיקו</c:v>
                </c:pt>
                <c:pt idx="7">
                  <c:v>(PLN) פולין</c:v>
                </c:pt>
                <c:pt idx="8">
                  <c:v>(CNY) סין</c:v>
                </c:pt>
                <c:pt idx="9">
                  <c:v>(CAD) קנדה</c:v>
                </c:pt>
                <c:pt idx="10">
                  <c:v>(JPY) יפן</c:v>
                </c:pt>
                <c:pt idx="11">
                  <c:v>(RUB) רוסיה</c:v>
                </c:pt>
                <c:pt idx="12">
                  <c:v>(TRY) טורקיה</c:v>
                </c:pt>
              </c:strCache>
            </c:strRef>
          </c:cat>
          <c:val>
            <c:numRef>
              <c:f>'נתונים ד''-2'!$B$2:$B$14</c:f>
              <c:numCache>
                <c:formatCode>0.00</c:formatCode>
                <c:ptCount val="13"/>
                <c:pt idx="0">
                  <c:v>1.58</c:v>
                </c:pt>
                <c:pt idx="1">
                  <c:v>0.82</c:v>
                </c:pt>
                <c:pt idx="2">
                  <c:v>0.49</c:v>
                </c:pt>
                <c:pt idx="3">
                  <c:v>0.33000000000000007</c:v>
                </c:pt>
                <c:pt idx="4">
                  <c:v>0.23</c:v>
                </c:pt>
                <c:pt idx="5">
                  <c:v>0.19</c:v>
                </c:pt>
                <c:pt idx="6">
                  <c:v>0.17</c:v>
                </c:pt>
                <c:pt idx="7">
                  <c:v>0.14000000000000001</c:v>
                </c:pt>
                <c:pt idx="8">
                  <c:v>0.09</c:v>
                </c:pt>
                <c:pt idx="9">
                  <c:v>7.0000000000000007E-2</c:v>
                </c:pt>
                <c:pt idx="10">
                  <c:v>-0.08</c:v>
                </c:pt>
                <c:pt idx="11">
                  <c:v>-0.43</c:v>
                </c:pt>
                <c:pt idx="12">
                  <c:v>-2.1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A6A6"/>
                  </a:solidFill>
                  <a:ln w="15875" cmpd="sng"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D-1502-4E61-AC6B-25390821D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00149632"/>
        <c:axId val="200155520"/>
      </c:barChart>
      <c:catAx>
        <c:axId val="200149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ssistant" panose="00000500000000000000" pitchFamily="2" charset="-79"/>
                <a:ea typeface="Arial"/>
                <a:cs typeface="Assistant" panose="00000500000000000000" pitchFamily="2" charset="-79"/>
              </a:defRPr>
            </a:pPr>
            <a:endParaRPr lang="he-IL"/>
          </a:p>
        </c:txPr>
        <c:crossAx val="200155520"/>
        <c:crosses val="autoZero"/>
        <c:auto val="1"/>
        <c:lblAlgn val="ctr"/>
        <c:lblOffset val="100"/>
        <c:noMultiLvlLbl val="0"/>
      </c:catAx>
      <c:valAx>
        <c:axId val="200155520"/>
        <c:scaling>
          <c:orientation val="minMax"/>
          <c:min val="-3.3"/>
        </c:scaling>
        <c:delete val="1"/>
        <c:axPos val="t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crossAx val="200149632"/>
        <c:crosses val="autoZero"/>
        <c:crossBetween val="between"/>
        <c:majorUnit val="4.000000000000001E-3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7638888888889"/>
          <c:y val="4.1970833333333332E-2"/>
          <c:w val="0.82126777777777782"/>
          <c:h val="0.841090277777777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'נתונים ד''-3'!$B$2</c:f>
              <c:strCache>
                <c:ptCount val="1"/>
                <c:pt idx="0">
                  <c:v>שינוי 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32A-498F-8A65-BA28129A47E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E36-4655-ACF7-8A89461069E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E36-4655-ACF7-8A89461069E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1A3-47A9-A4C3-FCC5C434331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E36-4655-ACF7-8A89461069E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E36-4655-ACF7-8A89461069E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E36-4655-ACF7-8A89461069E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E36-4655-ACF7-8A89461069E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E36-4655-ACF7-8A89461069EA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E36-4655-ACF7-8A89461069E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E36-4655-ACF7-8A89461069EA}"/>
              </c:ext>
            </c:extLst>
          </c:dPt>
          <c:dLbls>
            <c:dLbl>
              <c:idx val="0"/>
              <c:layout>
                <c:manualLayout>
                  <c:x val="-2.8673055555555556E-2"/>
                  <c:y val="-2.9391203703702626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00"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3333333333334E-2"/>
                      <c:h val="5.78851851851851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E4B9-4197-8D52-A7794EFF32F3}"/>
                </c:ext>
              </c:extLst>
            </c:dLbl>
            <c:dLbl>
              <c:idx val="1"/>
              <c:layout>
                <c:manualLayout>
                  <c:x val="-2.7979722222222222E-2"/>
                  <c:y val="2.3148148148148148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2A-498F-8A65-BA28129A47E8}"/>
                </c:ext>
              </c:extLst>
            </c:dLbl>
            <c:dLbl>
              <c:idx val="2"/>
              <c:layout>
                <c:manualLayout>
                  <c:x val="-1.758111111111111E-2"/>
                  <c:y val="4.629629629629629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61-4E03-869A-5B45B38E8739}"/>
                </c:ext>
              </c:extLst>
            </c:dLbl>
            <c:dLbl>
              <c:idx val="3"/>
              <c:layout>
                <c:manualLayout>
                  <c:x val="-2.5283333333333334E-3"/>
                  <c:y val="-1.077919646545692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61-4E03-869A-5B45B38E8739}"/>
                </c:ext>
              </c:extLst>
            </c:dLbl>
            <c:dLbl>
              <c:idx val="4"/>
              <c:layout>
                <c:manualLayout>
                  <c:x val="-3.2472222222222221E-3"/>
                  <c:y val="-1.077919646545692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C6-404C-AB01-F201FF1B50C7}"/>
                </c:ext>
              </c:extLst>
            </c:dLbl>
            <c:dLbl>
              <c:idx val="5"/>
              <c:layout>
                <c:manualLayout>
                  <c:x val="-1.8175000000000001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EC6-404C-AB01-F201FF1B50C7}"/>
                </c:ext>
              </c:extLst>
            </c:dLbl>
            <c:dLbl>
              <c:idx val="6"/>
              <c:layout>
                <c:manualLayout>
                  <c:x val="-3.6502777777777779E-3"/>
                  <c:y val="4.629629629629629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36-4655-ACF7-8A89461069EA}"/>
                </c:ext>
              </c:extLst>
            </c:dLbl>
            <c:dLbl>
              <c:idx val="7"/>
              <c:layout>
                <c:manualLayout>
                  <c:x val="2.5311111111111111E-3"/>
                  <c:y val="9.259259259259259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36-4655-ACF7-8A89461069EA}"/>
                </c:ext>
              </c:extLst>
            </c:dLbl>
            <c:dLbl>
              <c:idx val="8"/>
              <c:layout>
                <c:manualLayout>
                  <c:x val="4.6347222222222224E-3"/>
                  <c:y val="-5.389598232728463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EC-4CB9-89EE-0C31F67C3F01}"/>
                </c:ext>
              </c:extLst>
            </c:dLbl>
            <c:dLbl>
              <c:idx val="9"/>
              <c:layout>
                <c:manualLayout>
                  <c:x val="2.348611111111111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EC-4CB9-89EE-0C31F67C3F01}"/>
                </c:ext>
              </c:extLst>
            </c:dLbl>
            <c:dLbl>
              <c:idx val="10"/>
              <c:layout>
                <c:manualLayout>
                  <c:x val="-1.5651388888888889E-3"/>
                  <c:y val="2.314814814814814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210444271239275E-2"/>
                      <c:h val="5.55129033755530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1A3-47A9-A4C3-FCC5C4343319}"/>
                </c:ext>
              </c:extLst>
            </c:dLbl>
            <c:dLbl>
              <c:idx val="11"/>
              <c:layout>
                <c:manualLayout>
                  <c:x val="-2.137777777777842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A3-47A9-A4C3-FCC5C4343319}"/>
                </c:ext>
              </c:extLst>
            </c:dLbl>
            <c:dLbl>
              <c:idx val="12"/>
              <c:layout>
                <c:manualLayout>
                  <c:x val="-1.459166666666666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36-4655-ACF7-8A89461069EA}"/>
                </c:ext>
              </c:extLst>
            </c:dLbl>
            <c:dLbl>
              <c:idx val="1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00"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CE36-4655-ACF7-8A89461069E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'נתונים ד''-3'!$A$3:$A$14</c:f>
              <c:strCache>
                <c:ptCount val="12"/>
                <c:pt idx="0">
                  <c:v>מקסיקו</c:v>
                </c:pt>
                <c:pt idx="1">
                  <c:v>שוויץ</c:v>
                </c:pt>
                <c:pt idx="2">
                  <c:v>ברזיל</c:v>
                </c:pt>
                <c:pt idx="3">
                  <c:v>בריטניה</c:v>
                </c:pt>
                <c:pt idx="4">
                  <c:v>שבדיה</c:v>
                </c:pt>
                <c:pt idx="5">
                  <c:v>גוש האירו</c:v>
                </c:pt>
                <c:pt idx="6">
                  <c:v>קנדה</c:v>
                </c:pt>
                <c:pt idx="7">
                  <c:v>סין</c:v>
                </c:pt>
                <c:pt idx="8">
                  <c:v>נורבגיה</c:v>
                </c:pt>
                <c:pt idx="9">
                  <c:v>ישראל</c:v>
                </c:pt>
                <c:pt idx="10">
                  <c:v>יפן</c:v>
                </c:pt>
                <c:pt idx="11">
                  <c:v>טורקיה</c:v>
                </c:pt>
              </c:strCache>
            </c:strRef>
          </c:cat>
          <c:val>
            <c:numRef>
              <c:f>'נתונים ד''-3'!$B$3:$B$14</c:f>
              <c:numCache>
                <c:formatCode>General</c:formatCode>
                <c:ptCount val="12"/>
                <c:pt idx="0">
                  <c:v>-15.122760607957296</c:v>
                </c:pt>
                <c:pt idx="1">
                  <c:v>-9.8546234509056418</c:v>
                </c:pt>
                <c:pt idx="2">
                  <c:v>-8.7128386724862228</c:v>
                </c:pt>
                <c:pt idx="3">
                  <c:v>-5.4967763266655645</c:v>
                </c:pt>
                <c:pt idx="4">
                  <c:v>-3.7557656481933321</c:v>
                </c:pt>
                <c:pt idx="5">
                  <c:v>-3.295677341051273</c:v>
                </c:pt>
                <c:pt idx="6">
                  <c:v>-2.44567274929961</c:v>
                </c:pt>
                <c:pt idx="7">
                  <c:v>2.8366197183098518</c:v>
                </c:pt>
                <c:pt idx="8">
                  <c:v>2.962809182039261</c:v>
                </c:pt>
                <c:pt idx="10">
                  <c:v>6.9795512638455071</c:v>
                </c:pt>
                <c:pt idx="11">
                  <c:v>36.667851159957365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E36-4655-ACF7-8A89461069EA}"/>
            </c:ext>
          </c:extLst>
        </c:ser>
        <c:ser>
          <c:idx val="1"/>
          <c:order val="1"/>
          <c:tx>
            <c:strRef>
              <c:f>'נתונים ד''-3'!$C$2</c:f>
              <c:strCache>
                <c:ptCount val="1"/>
                <c:pt idx="0">
                  <c:v>שינוי 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337-4A46-81E5-04CD8392DD3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337-4A46-81E5-04CD8392DD3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337-4A46-81E5-04CD8392DD32}"/>
              </c:ext>
            </c:extLst>
          </c:dPt>
          <c:dLbls>
            <c:dLbl>
              <c:idx val="0"/>
              <c:layout>
                <c:manualLayout>
                  <c:x val="-6.1183333333333333E-3"/>
                  <c:y val="3.42314814814825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337-4A46-81E5-04CD8392DD32}"/>
                </c:ext>
              </c:extLst>
            </c:dLbl>
            <c:dLbl>
              <c:idx val="1"/>
              <c:layout>
                <c:manualLayout>
                  <c:x val="-3.2313611111111112E-2"/>
                  <c:y val="1.3888888889966809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3333333333334E-2"/>
                      <c:h val="6.37648148148148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A337-4A46-81E5-04CD8392DD32}"/>
                </c:ext>
              </c:extLst>
            </c:dLbl>
            <c:dLbl>
              <c:idx val="2"/>
              <c:layout>
                <c:manualLayout>
                  <c:x val="-6.6252777777777777E-3"/>
                  <c:y val="-1.077919646545692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31611111111111E-2"/>
                      <c:h val="5.55129629629629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A337-4A46-81E5-04CD8392DD32}"/>
                </c:ext>
              </c:extLst>
            </c:dLbl>
            <c:dLbl>
              <c:idx val="3"/>
              <c:layout>
                <c:manualLayout>
                  <c:x val="7.966388888888825E-3"/>
                  <c:y val="-1.077919646545692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337-4A46-81E5-04CD8392DD32}"/>
                </c:ext>
              </c:extLst>
            </c:dLbl>
            <c:dLbl>
              <c:idx val="4"/>
              <c:layout>
                <c:manualLayout>
                  <c:x val="-3.9698976266119726E-4"/>
                  <c:y val="3.2493711306372528E-6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590841807075192E-2"/>
                      <c:h val="6.39346263664185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337-4A46-81E5-04CD8392DD32}"/>
                </c:ext>
              </c:extLst>
            </c:dLbl>
            <c:dLbl>
              <c:idx val="5"/>
              <c:layout>
                <c:manualLayout>
                  <c:x val="-1.0429448534025077E-2"/>
                  <c:y val="4.641958758053218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337-4A46-81E5-04CD8392DD32}"/>
                </c:ext>
              </c:extLst>
            </c:dLbl>
            <c:dLbl>
              <c:idx val="6"/>
              <c:layout>
                <c:manualLayout>
                  <c:x val="-5.4756825725380803E-3"/>
                  <c:y val="9.283917516106436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590841807075192E-2"/>
                      <c:h val="6.39346263664185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337-4A46-81E5-04CD8392DD32}"/>
                </c:ext>
              </c:extLst>
            </c:dLbl>
            <c:dLbl>
              <c:idx val="7"/>
              <c:layout>
                <c:manualLayout>
                  <c:x val="3.809080280592362E-2"/>
                  <c:y val="-7.558275747064480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00"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13172252533121E-2"/>
                      <c:h val="4.264543818615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A337-4A46-81E5-04CD8392DD32}"/>
                </c:ext>
              </c:extLst>
            </c:dLbl>
            <c:dLbl>
              <c:idx val="8"/>
              <c:layout>
                <c:manualLayout>
                  <c:x val="-3.0805555555556202E-3"/>
                  <c:y val="-5.87962962962962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37-4A46-81E5-04CD8392DD32}"/>
                </c:ext>
              </c:extLst>
            </c:dLbl>
            <c:dLbl>
              <c:idx val="9"/>
              <c:layout>
                <c:manualLayout>
                  <c:x val="5.5822222222222219E-3"/>
                  <c:y val="-2.69479911636423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37-4A46-81E5-04CD8392DD32}"/>
                </c:ext>
              </c:extLst>
            </c:dLbl>
            <c:dLbl>
              <c:idx val="10"/>
              <c:layout>
                <c:manualLayout>
                  <c:x val="6.101065936174469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37-4A46-81E5-04CD8392DD32}"/>
                </c:ext>
              </c:extLst>
            </c:dLbl>
            <c:dLbl>
              <c:idx val="11"/>
              <c:layout>
                <c:manualLayout>
                  <c:x val="1.6113888888888241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37-4A46-81E5-04CD8392DD32}"/>
                </c:ext>
              </c:extLst>
            </c:dLbl>
            <c:dLbl>
              <c:idx val="12"/>
              <c:layout>
                <c:manualLayout>
                  <c:x val="7.59749999999993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AD-41A9-BDF8-8381B0C42507}"/>
                </c:ext>
              </c:extLst>
            </c:dLbl>
            <c:dLbl>
              <c:idx val="14"/>
              <c:layout>
                <c:manualLayout>
                  <c:x val="-5.874338026511175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B9-4197-8D52-A7794EFF32F3}"/>
                </c:ext>
              </c:extLst>
            </c:dLbl>
            <c:dLbl>
              <c:idx val="15"/>
              <c:layout>
                <c:manualLayout>
                  <c:x val="2.5085311156689684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B9-4197-8D52-A7794EFF32F3}"/>
                </c:ext>
              </c:extLst>
            </c:dLbl>
            <c:dLbl>
              <c:idx val="16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4B9-4197-8D52-A7794EFF32F3}"/>
                </c:ext>
              </c:extLst>
            </c:dLbl>
            <c:dLbl>
              <c:idx val="1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4B9-4197-8D52-A7794EFF32F3}"/>
                </c:ext>
              </c:extLst>
            </c:dLbl>
            <c:dLbl>
              <c:idx val="1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4B9-4197-8D52-A7794EFF32F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'נתונים ד''-3'!$A$3:$A$14</c:f>
              <c:strCache>
                <c:ptCount val="12"/>
                <c:pt idx="0">
                  <c:v>מקסיקו</c:v>
                </c:pt>
                <c:pt idx="1">
                  <c:v>שוויץ</c:v>
                </c:pt>
                <c:pt idx="2">
                  <c:v>ברזיל</c:v>
                </c:pt>
                <c:pt idx="3">
                  <c:v>בריטניה</c:v>
                </c:pt>
                <c:pt idx="4">
                  <c:v>שבדיה</c:v>
                </c:pt>
                <c:pt idx="5">
                  <c:v>גוש האירו</c:v>
                </c:pt>
                <c:pt idx="6">
                  <c:v>קנדה</c:v>
                </c:pt>
                <c:pt idx="7">
                  <c:v>סין</c:v>
                </c:pt>
                <c:pt idx="8">
                  <c:v>נורבגיה</c:v>
                </c:pt>
                <c:pt idx="9">
                  <c:v>ישראל</c:v>
                </c:pt>
                <c:pt idx="10">
                  <c:v>יפן</c:v>
                </c:pt>
                <c:pt idx="11">
                  <c:v>טורקיה</c:v>
                </c:pt>
              </c:strCache>
            </c:strRef>
          </c:cat>
          <c:val>
            <c:numRef>
              <c:f>'נתונים ד''-3'!$C$3:$C$14</c:f>
              <c:numCache>
                <c:formatCode>General</c:formatCode>
                <c:ptCount val="12"/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337-4A46-81E5-04CD8392DD3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00732672"/>
        <c:axId val="200556544"/>
      </c:barChart>
      <c:catAx>
        <c:axId val="200732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 rtl="1">
              <a:defRPr sz="900">
                <a:solidFill>
                  <a:schemeClr val="tx1"/>
                </a:solidFill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0556544"/>
        <c:crosses val="autoZero"/>
        <c:auto val="1"/>
        <c:lblAlgn val="r"/>
        <c:lblOffset val="100"/>
        <c:noMultiLvlLbl val="0"/>
      </c:catAx>
      <c:valAx>
        <c:axId val="200556544"/>
        <c:scaling>
          <c:orientation val="minMax"/>
          <c:max val="44"/>
        </c:scaling>
        <c:delete val="1"/>
        <c:axPos val="b"/>
        <c:numFmt formatCode="#,##0.0" sourceLinked="0"/>
        <c:majorTickMark val="out"/>
        <c:minorTickMark val="none"/>
        <c:tickLblPos val="nextTo"/>
        <c:crossAx val="200732672"/>
        <c:crosses val="autoZero"/>
        <c:crossBetween val="between"/>
        <c:majorUnit val="7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39618804453006E-2"/>
          <c:y val="4.5046296296296306E-2"/>
          <c:w val="0.91650495848284608"/>
          <c:h val="0.630991203703703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'נתונים ד''-4'!$C$1</c:f>
              <c:strCache>
                <c:ptCount val="1"/>
                <c:pt idx="0">
                  <c:v>גלובלי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'נתונים ד''-4'!$A$2:$A$13</c:f>
              <c:strCache>
                <c:ptCount val="12"/>
                <c:pt idx="0">
                  <c:v>ינו</c:v>
                </c:pt>
                <c:pt idx="1">
                  <c:v>פבר</c:v>
                </c:pt>
                <c:pt idx="2">
                  <c:v>מרץ</c:v>
                </c:pt>
                <c:pt idx="3">
                  <c:v>אפר</c:v>
                </c:pt>
                <c:pt idx="4">
                  <c:v>מאי</c:v>
                </c:pt>
                <c:pt idx="5">
                  <c:v>יונ</c:v>
                </c:pt>
                <c:pt idx="6">
                  <c:v>יול</c:v>
                </c:pt>
                <c:pt idx="7">
                  <c:v>אוג</c:v>
                </c:pt>
                <c:pt idx="8">
                  <c:v>ספט</c:v>
                </c:pt>
                <c:pt idx="9">
                  <c:v>אוק</c:v>
                </c:pt>
                <c:pt idx="10">
                  <c:v>נוב</c:v>
                </c:pt>
                <c:pt idx="11">
                  <c:v>דצמ</c:v>
                </c:pt>
              </c:strCache>
            </c:strRef>
          </c:cat>
          <c:val>
            <c:numRef>
              <c:f>'נתונים ד''-4'!$C$2:$C$13</c:f>
              <c:numCache>
                <c:formatCode>#,##0.0</c:formatCode>
                <c:ptCount val="12"/>
                <c:pt idx="0">
                  <c:v>-1.3505660622203595</c:v>
                </c:pt>
                <c:pt idx="1">
                  <c:v>2.6953661100625528</c:v>
                </c:pt>
                <c:pt idx="2">
                  <c:v>-1.8659961444347823</c:v>
                </c:pt>
                <c:pt idx="3">
                  <c:v>-0.43047019031718287</c:v>
                </c:pt>
                <c:pt idx="4">
                  <c:v>2.7717795258006248</c:v>
                </c:pt>
                <c:pt idx="5">
                  <c:v>-1.5766066494467017</c:v>
                </c:pt>
                <c:pt idx="6">
                  <c:v>-1.342946127400765</c:v>
                </c:pt>
                <c:pt idx="7">
                  <c:v>2.1292229958337154</c:v>
                </c:pt>
                <c:pt idx="8">
                  <c:v>2.2768687036366067</c:v>
                </c:pt>
                <c:pt idx="9">
                  <c:v>0.78930237765664124</c:v>
                </c:pt>
                <c:pt idx="10">
                  <c:v>-3.2500663009497623</c:v>
                </c:pt>
                <c:pt idx="11">
                  <c:v>-2.6846937495971934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8-4881-8721-7427A723EC86}"/>
            </c:ext>
          </c:extLst>
        </c:ser>
        <c:ser>
          <c:idx val="1"/>
          <c:order val="1"/>
          <c:tx>
            <c:strRef>
              <c:f>'נתונים ד''-4'!$D$1</c:f>
              <c:strCache>
                <c:ptCount val="1"/>
                <c:pt idx="0">
                  <c:v>מקומי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'נתונים ד''-4'!$A$2:$A$13</c:f>
              <c:strCache>
                <c:ptCount val="12"/>
                <c:pt idx="0">
                  <c:v>ינו</c:v>
                </c:pt>
                <c:pt idx="1">
                  <c:v>פבר</c:v>
                </c:pt>
                <c:pt idx="2">
                  <c:v>מרץ</c:v>
                </c:pt>
                <c:pt idx="3">
                  <c:v>אפר</c:v>
                </c:pt>
                <c:pt idx="4">
                  <c:v>מאי</c:v>
                </c:pt>
                <c:pt idx="5">
                  <c:v>יונ</c:v>
                </c:pt>
                <c:pt idx="6">
                  <c:v>יול</c:v>
                </c:pt>
                <c:pt idx="7">
                  <c:v>אוג</c:v>
                </c:pt>
                <c:pt idx="8">
                  <c:v>ספט</c:v>
                </c:pt>
                <c:pt idx="9">
                  <c:v>אוק</c:v>
                </c:pt>
                <c:pt idx="10">
                  <c:v>נוב</c:v>
                </c:pt>
                <c:pt idx="11">
                  <c:v>דצמ</c:v>
                </c:pt>
              </c:strCache>
            </c:strRef>
          </c:cat>
          <c:val>
            <c:numRef>
              <c:f>'נתונים ד''-4'!$D$2:$D$13</c:f>
              <c:numCache>
                <c:formatCode>#,##0.0</c:formatCode>
                <c:ptCount val="12"/>
                <c:pt idx="0">
                  <c:v>9.2328129951098681E-2</c:v>
                </c:pt>
                <c:pt idx="1">
                  <c:v>2.7098414276837444</c:v>
                </c:pt>
                <c:pt idx="2">
                  <c:v>0.41052626608575704</c:v>
                </c:pt>
                <c:pt idx="3">
                  <c:v>1.1471215485740021</c:v>
                </c:pt>
                <c:pt idx="4">
                  <c:v>-0.75974862815805533</c:v>
                </c:pt>
                <c:pt idx="5">
                  <c:v>1.1720207974923518</c:v>
                </c:pt>
                <c:pt idx="6">
                  <c:v>1.1535777494255357</c:v>
                </c:pt>
                <c:pt idx="7">
                  <c:v>0.753282417834792</c:v>
                </c:pt>
                <c:pt idx="8">
                  <c:v>-1.6735881854323398</c:v>
                </c:pt>
                <c:pt idx="9">
                  <c:v>4.1345336411423759</c:v>
                </c:pt>
                <c:pt idx="10">
                  <c:v>-4.5925229437133765</c:v>
                </c:pt>
                <c:pt idx="11">
                  <c:v>0.31433348662228011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8-4881-8721-7427A723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99391544"/>
        <c:axId val="899392200"/>
      </c:barChart>
      <c:lineChart>
        <c:grouping val="standard"/>
        <c:varyColors val="0"/>
        <c:ser>
          <c:idx val="2"/>
          <c:order val="2"/>
          <c:tx>
            <c:v>שקל דולר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'נתונים ד''-4'!$F$16:$F$27</c:f>
              <c:numCache>
                <c:formatCode>General</c:formatCode>
                <c:ptCount val="12"/>
              </c:numCache>
            </c:numRef>
          </c:cat>
          <c:val>
            <c:numRef>
              <c:f>'נתונים ד''-4'!$E$2:$E$13</c:f>
              <c:numCache>
                <c:formatCode>#,##0.0</c:formatCode>
                <c:ptCount val="12"/>
                <c:pt idx="0">
                  <c:v>-1.258237932269261</c:v>
                </c:pt>
                <c:pt idx="1">
                  <c:v>5.4052075377462963</c:v>
                </c:pt>
                <c:pt idx="2">
                  <c:v>-1.4554698783490259</c:v>
                </c:pt>
                <c:pt idx="3">
                  <c:v>0.71665135825681925</c:v>
                </c:pt>
                <c:pt idx="4">
                  <c:v>2.0120308976425694</c:v>
                </c:pt>
                <c:pt idx="5">
                  <c:v>-0.4045858519543496</c:v>
                </c:pt>
                <c:pt idx="6">
                  <c:v>-0.18936837797523004</c:v>
                </c:pt>
                <c:pt idx="7">
                  <c:v>2.8825054136685075</c:v>
                </c:pt>
                <c:pt idx="8">
                  <c:v>0.60328051820426631</c:v>
                </c:pt>
                <c:pt idx="9">
                  <c:v>4.923836018799018</c:v>
                </c:pt>
                <c:pt idx="10">
                  <c:v>-7.8425892446631416</c:v>
                </c:pt>
                <c:pt idx="11">
                  <c:v>-2.3703602629749132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68-4881-8721-7427A723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391544"/>
        <c:axId val="899392200"/>
      </c:lineChart>
      <c:catAx>
        <c:axId val="89939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99392200"/>
        <c:crosses val="autoZero"/>
        <c:auto val="1"/>
        <c:lblAlgn val="ctr"/>
        <c:lblOffset val="100"/>
        <c:noMultiLvlLbl val="0"/>
      </c:catAx>
      <c:valAx>
        <c:axId val="899392200"/>
        <c:scaling>
          <c:orientation val="minMax"/>
          <c:max val="6"/>
          <c:min val="-8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993915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036935798281053"/>
          <c:y val="0.81534675925925926"/>
          <c:w val="0.4097159786111273"/>
          <c:h val="0.18219953703703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>
                <a:solidFill>
                  <a:schemeClr val="tx1">
                    <a:lumMod val="50000"/>
                    <a:lumOff val="50000"/>
                  </a:schemeClr>
                </a:solidFill>
              </a:rPr>
              <a:t>סך השפעה גלובלית</a:t>
            </a:r>
          </a:p>
        </c:rich>
      </c:tx>
      <c:layout>
        <c:manualLayout>
          <c:xMode val="edge"/>
          <c:yMode val="edge"/>
          <c:x val="0.10436907033016095"/>
          <c:y val="6.6500705115897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1.7095520109690173E-2"/>
          <c:y val="0.46571718259877698"/>
          <c:w val="0.93023751062663618"/>
          <c:h val="0.53428281740122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A-4C73-90E0-5BD2DB8F1B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A-4C73-90E0-5BD2DB8F1B86}"/>
              </c:ext>
            </c:extLst>
          </c:dPt>
          <c:dLbls>
            <c:dLbl>
              <c:idx val="0"/>
              <c:layout>
                <c:manualLayout>
                  <c:x val="-1.2807219825895593E-2"/>
                  <c:y val="2.3874628407232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0596378710258"/>
                      <c:h val="0.294353686060849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D9A-4C73-90E0-5BD2DB8F1B86}"/>
                </c:ext>
              </c:extLst>
            </c:dLbl>
            <c:dLbl>
              <c:idx val="1"/>
              <c:layout>
                <c:manualLayout>
                  <c:x val="-6.8577880991075478E-3"/>
                  <c:y val="0.274471127252992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02628992833311"/>
                      <c:h val="0.222010555373043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9A-4C73-90E0-5BD2DB8F1B8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ד''-4'!$G$2:$H$2</c:f>
              <c:numCache>
                <c:formatCode>#,##0.0</c:formatCode>
                <c:ptCount val="2"/>
                <c:pt idx="0">
                  <c:v>-1.8</c:v>
                </c:pt>
                <c:pt idx="1">
                  <c:v>4.8617057075081664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A-4C73-90E0-5BD2DB8F1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908806752"/>
        <c:axId val="908804784"/>
      </c:barChart>
      <c:catAx>
        <c:axId val="9088067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08804784"/>
        <c:crosses val="autoZero"/>
        <c:auto val="1"/>
        <c:lblAlgn val="ctr"/>
        <c:lblOffset val="100"/>
        <c:noMultiLvlLbl val="0"/>
      </c:catAx>
      <c:valAx>
        <c:axId val="908804784"/>
        <c:scaling>
          <c:orientation val="minMax"/>
          <c:max val="5"/>
          <c:min val="-5"/>
        </c:scaling>
        <c:delete val="1"/>
        <c:axPos val="l"/>
        <c:numFmt formatCode="#,##0.0" sourceLinked="1"/>
        <c:majorTickMark val="out"/>
        <c:minorTickMark val="none"/>
        <c:tickLblPos val="nextTo"/>
        <c:crossAx val="90880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07418914724049E-2"/>
          <c:y val="5.6446759259259252E-2"/>
          <c:w val="0.8696305329847539"/>
          <c:h val="0.7067023148148149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ד-5'!$C$1</c:f>
              <c:strCache>
                <c:ptCount val="1"/>
                <c:pt idx="0">
                  <c:v>ממוצע השווקים המתעוררים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ABCA-4960-A4BB-7A7261E77FE7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ABCA-4960-A4BB-7A7261E77FE7}"/>
              </c:ext>
            </c:extLst>
          </c:dPt>
          <c:dPt>
            <c:idx val="2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38D0-4BD3-AE31-522FE1512D11}"/>
              </c:ext>
            </c:extLst>
          </c:dPt>
          <c:cat>
            <c:numRef>
              <c:f>'נתונים ד-5'!$A$2:$A$73</c:f>
              <c:numCache>
                <c:formatCode>General</c:formatCode>
                <c:ptCount val="72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</c:numCache>
            </c:numRef>
          </c:cat>
          <c:val>
            <c:numRef>
              <c:f>'נתונים ד-5'!$C$2:$C$73</c:f>
              <c:numCache>
                <c:formatCode>0.00</c:formatCode>
                <c:ptCount val="72"/>
                <c:pt idx="0">
                  <c:v>8.9242700000000017</c:v>
                </c:pt>
                <c:pt idx="1">
                  <c:v>8.9430899999999998</c:v>
                </c:pt>
                <c:pt idx="2">
                  <c:v>8.5703700000000005</c:v>
                </c:pt>
                <c:pt idx="3">
                  <c:v>8.6002700000000001</c:v>
                </c:pt>
                <c:pt idx="4">
                  <c:v>10.386649999999999</c:v>
                </c:pt>
                <c:pt idx="5">
                  <c:v>10.52284</c:v>
                </c:pt>
                <c:pt idx="6">
                  <c:v>10.164719999999999</c:v>
                </c:pt>
                <c:pt idx="7">
                  <c:v>12.28186</c:v>
                </c:pt>
                <c:pt idx="8">
                  <c:v>11.301600000000002</c:v>
                </c:pt>
                <c:pt idx="9">
                  <c:v>10.96416</c:v>
                </c:pt>
                <c:pt idx="10">
                  <c:v>10.719750000000001</c:v>
                </c:pt>
                <c:pt idx="11">
                  <c:v>10.5906</c:v>
                </c:pt>
                <c:pt idx="12">
                  <c:v>9.5177899999999998</c:v>
                </c:pt>
                <c:pt idx="13">
                  <c:v>9.1879200000000001</c:v>
                </c:pt>
                <c:pt idx="14">
                  <c:v>9.4225600000000007</c:v>
                </c:pt>
                <c:pt idx="15">
                  <c:v>9.1705099999999984</c:v>
                </c:pt>
                <c:pt idx="16">
                  <c:v>9.1610099999999992</c:v>
                </c:pt>
                <c:pt idx="17">
                  <c:v>8.8401800000000001</c:v>
                </c:pt>
                <c:pt idx="18">
                  <c:v>8.1019800000000011</c:v>
                </c:pt>
                <c:pt idx="19">
                  <c:v>9.3963099999999997</c:v>
                </c:pt>
                <c:pt idx="20">
                  <c:v>8.6778100000000009</c:v>
                </c:pt>
                <c:pt idx="21">
                  <c:v>7.8876499999999989</c:v>
                </c:pt>
                <c:pt idx="22">
                  <c:v>7.66275</c:v>
                </c:pt>
                <c:pt idx="23">
                  <c:v>7.6097000000000001</c:v>
                </c:pt>
                <c:pt idx="24">
                  <c:v>7.270789999999999</c:v>
                </c:pt>
                <c:pt idx="25">
                  <c:v>8.3796999999999997</c:v>
                </c:pt>
                <c:pt idx="26">
                  <c:v>15.21552</c:v>
                </c:pt>
                <c:pt idx="27">
                  <c:v>12.48714</c:v>
                </c:pt>
                <c:pt idx="28">
                  <c:v>10.84933</c:v>
                </c:pt>
                <c:pt idx="29">
                  <c:v>10.66526</c:v>
                </c:pt>
                <c:pt idx="30">
                  <c:v>9.6891399999999983</c:v>
                </c:pt>
                <c:pt idx="31">
                  <c:v>11.07789</c:v>
                </c:pt>
                <c:pt idx="32">
                  <c:v>11.89836</c:v>
                </c:pt>
                <c:pt idx="33">
                  <c:v>11.224349999999998</c:v>
                </c:pt>
                <c:pt idx="34">
                  <c:v>10.177720000000001</c:v>
                </c:pt>
                <c:pt idx="35">
                  <c:v>10.63114</c:v>
                </c:pt>
                <c:pt idx="36">
                  <c:v>10.056920000000002</c:v>
                </c:pt>
                <c:pt idx="37">
                  <c:v>9.6929600000000011</c:v>
                </c:pt>
                <c:pt idx="38">
                  <c:v>11.72771</c:v>
                </c:pt>
                <c:pt idx="39">
                  <c:v>10.010099999999998</c:v>
                </c:pt>
                <c:pt idx="40">
                  <c:v>9.5350900000000003</c:v>
                </c:pt>
                <c:pt idx="41">
                  <c:v>9.3342800000000015</c:v>
                </c:pt>
                <c:pt idx="42">
                  <c:v>9.3885899999999989</c:v>
                </c:pt>
                <c:pt idx="43">
                  <c:v>9.6462600000000016</c:v>
                </c:pt>
                <c:pt idx="44">
                  <c:v>9.8693299999999997</c:v>
                </c:pt>
                <c:pt idx="45">
                  <c:v>10.31446</c:v>
                </c:pt>
                <c:pt idx="46">
                  <c:v>13.099160000000001</c:v>
                </c:pt>
                <c:pt idx="47">
                  <c:v>14.71941</c:v>
                </c:pt>
                <c:pt idx="48">
                  <c:v>11.67389</c:v>
                </c:pt>
                <c:pt idx="49">
                  <c:v>10.881540000000001</c:v>
                </c:pt>
                <c:pt idx="50">
                  <c:v>13.146290000000002</c:v>
                </c:pt>
                <c:pt idx="51">
                  <c:v>12.25516</c:v>
                </c:pt>
                <c:pt idx="52">
                  <c:v>13.858929999999999</c:v>
                </c:pt>
                <c:pt idx="53">
                  <c:v>13.900539999999999</c:v>
                </c:pt>
                <c:pt idx="54">
                  <c:v>14.979800000000001</c:v>
                </c:pt>
                <c:pt idx="55">
                  <c:v>13.737189999999998</c:v>
                </c:pt>
                <c:pt idx="56">
                  <c:v>14.643239999999997</c:v>
                </c:pt>
                <c:pt idx="57">
                  <c:v>14.513150000000003</c:v>
                </c:pt>
                <c:pt idx="58">
                  <c:v>13.263830000000002</c:v>
                </c:pt>
                <c:pt idx="59">
                  <c:v>12.533729999999998</c:v>
                </c:pt>
                <c:pt idx="60">
                  <c:v>12.247489999999999</c:v>
                </c:pt>
                <c:pt idx="61">
                  <c:v>12.649799999999999</c:v>
                </c:pt>
                <c:pt idx="62">
                  <c:v>15.020339999999999</c:v>
                </c:pt>
                <c:pt idx="63">
                  <c:v>14.038349999999999</c:v>
                </c:pt>
                <c:pt idx="64">
                  <c:v>13.394310000000001</c:v>
                </c:pt>
                <c:pt idx="65">
                  <c:v>11.86167</c:v>
                </c:pt>
                <c:pt idx="66">
                  <c:v>11.374140000000001</c:v>
                </c:pt>
                <c:pt idx="67">
                  <c:v>11.452449999999999</c:v>
                </c:pt>
                <c:pt idx="68">
                  <c:v>11.270889999999998</c:v>
                </c:pt>
                <c:pt idx="69">
                  <c:v>11.565529999999999</c:v>
                </c:pt>
                <c:pt idx="70">
                  <c:v>10.5451</c:v>
                </c:pt>
                <c:pt idx="71">
                  <c:v>10.737490000000001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283-4883-BC6F-EA40C54B570D}"/>
            </c:ext>
          </c:extLst>
        </c:ser>
        <c:ser>
          <c:idx val="1"/>
          <c:order val="1"/>
          <c:tx>
            <c:strRef>
              <c:f>'נתונים ד-5'!$D$1</c:f>
              <c:strCache>
                <c:ptCount val="1"/>
                <c:pt idx="0">
                  <c:v>ממוצע השווקים המפותחים</c:v>
                </c:pt>
              </c:strCache>
            </c:strRef>
          </c:tx>
          <c:spPr>
            <a:ln w="317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ABCA-4960-A4BB-7A7261E77FE7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ABCA-4960-A4BB-7A7261E77FE7}"/>
              </c:ext>
            </c:extLst>
          </c:dPt>
          <c:dPt>
            <c:idx val="2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38D0-4BD3-AE31-522FE1512D11}"/>
              </c:ext>
            </c:extLst>
          </c:dPt>
          <c:cat>
            <c:numRef>
              <c:f>'נתונים ד-5'!$A$2:$A$73</c:f>
              <c:numCache>
                <c:formatCode>General</c:formatCode>
                <c:ptCount val="72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</c:numCache>
            </c:numRef>
          </c:cat>
          <c:val>
            <c:numRef>
              <c:f>'נתונים ד-5'!$D$2:$D$73</c:f>
              <c:numCache>
                <c:formatCode>0.00</c:formatCode>
                <c:ptCount val="72"/>
                <c:pt idx="0">
                  <c:v>8.2273333333333341</c:v>
                </c:pt>
                <c:pt idx="1">
                  <c:v>8.0065833333333334</c:v>
                </c:pt>
                <c:pt idx="2">
                  <c:v>7.7477500000000008</c:v>
                </c:pt>
                <c:pt idx="3">
                  <c:v>7.279583333333334</c:v>
                </c:pt>
                <c:pt idx="4">
                  <c:v>7.3697500000000016</c:v>
                </c:pt>
                <c:pt idx="5">
                  <c:v>7.5039999999999996</c:v>
                </c:pt>
                <c:pt idx="6">
                  <c:v>7.3969166666666668</c:v>
                </c:pt>
                <c:pt idx="7">
                  <c:v>7.5676666666666668</c:v>
                </c:pt>
                <c:pt idx="8">
                  <c:v>7.7790833333333325</c:v>
                </c:pt>
                <c:pt idx="9">
                  <c:v>7.8602500000000006</c:v>
                </c:pt>
                <c:pt idx="10">
                  <c:v>8.18825</c:v>
                </c:pt>
                <c:pt idx="11">
                  <c:v>8.6983333333333324</c:v>
                </c:pt>
                <c:pt idx="12">
                  <c:v>7.6321666666666665</c:v>
                </c:pt>
                <c:pt idx="13">
                  <c:v>7.240666666666665</c:v>
                </c:pt>
                <c:pt idx="14">
                  <c:v>7.1131666666666664</c:v>
                </c:pt>
                <c:pt idx="15">
                  <c:v>5.7650000000000006</c:v>
                </c:pt>
                <c:pt idx="16">
                  <c:v>6.2895833333333329</c:v>
                </c:pt>
                <c:pt idx="17">
                  <c:v>6.3920000000000003</c:v>
                </c:pt>
                <c:pt idx="18">
                  <c:v>6.5704166666666657</c:v>
                </c:pt>
                <c:pt idx="19">
                  <c:v>7.8380833333333326</c:v>
                </c:pt>
                <c:pt idx="20">
                  <c:v>7.1390000000000011</c:v>
                </c:pt>
                <c:pt idx="21">
                  <c:v>6.2079999999999993</c:v>
                </c:pt>
                <c:pt idx="22">
                  <c:v>5.8349999999999991</c:v>
                </c:pt>
                <c:pt idx="23">
                  <c:v>5.4497499999999999</c:v>
                </c:pt>
                <c:pt idx="24">
                  <c:v>5.2061666666666664</c:v>
                </c:pt>
                <c:pt idx="25">
                  <c:v>5.7235833333333321</c:v>
                </c:pt>
                <c:pt idx="26">
                  <c:v>13.777249999999999</c:v>
                </c:pt>
                <c:pt idx="27">
                  <c:v>9.104499999999998</c:v>
                </c:pt>
                <c:pt idx="28">
                  <c:v>7.7353333333333332</c:v>
                </c:pt>
                <c:pt idx="29">
                  <c:v>8.4217499999999994</c:v>
                </c:pt>
                <c:pt idx="30">
                  <c:v>7.6509166666666673</c:v>
                </c:pt>
                <c:pt idx="31">
                  <c:v>8.516</c:v>
                </c:pt>
                <c:pt idx="32">
                  <c:v>8.882833333333334</c:v>
                </c:pt>
                <c:pt idx="33">
                  <c:v>8.1398333333333337</c:v>
                </c:pt>
                <c:pt idx="34">
                  <c:v>7.1377499999999996</c:v>
                </c:pt>
                <c:pt idx="35">
                  <c:v>7.4304166666666669</c:v>
                </c:pt>
                <c:pt idx="36">
                  <c:v>7.0344999999999995</c:v>
                </c:pt>
                <c:pt idx="37">
                  <c:v>7.0489166666666661</c:v>
                </c:pt>
                <c:pt idx="38">
                  <c:v>7.2901666666666669</c:v>
                </c:pt>
                <c:pt idx="39">
                  <c:v>6.64975</c:v>
                </c:pt>
                <c:pt idx="40">
                  <c:v>6.8144166666666655</c:v>
                </c:pt>
                <c:pt idx="41">
                  <c:v>6.3635000000000002</c:v>
                </c:pt>
                <c:pt idx="42">
                  <c:v>6.6545000000000005</c:v>
                </c:pt>
                <c:pt idx="43">
                  <c:v>6.6241666666666656</c:v>
                </c:pt>
                <c:pt idx="44">
                  <c:v>6.6006666666666653</c:v>
                </c:pt>
                <c:pt idx="45">
                  <c:v>6.6379166666666674</c:v>
                </c:pt>
                <c:pt idx="46">
                  <c:v>7.4824166666666674</c:v>
                </c:pt>
                <c:pt idx="47">
                  <c:v>6.74</c:v>
                </c:pt>
                <c:pt idx="48">
                  <c:v>6.941416666666667</c:v>
                </c:pt>
                <c:pt idx="49">
                  <c:v>7.4059999999999988</c:v>
                </c:pt>
                <c:pt idx="50">
                  <c:v>8.1866666666666674</c:v>
                </c:pt>
                <c:pt idx="51">
                  <c:v>8.8567</c:v>
                </c:pt>
                <c:pt idx="52">
                  <c:v>9.8383333333333347</c:v>
                </c:pt>
                <c:pt idx="53">
                  <c:v>10.171250000000001</c:v>
                </c:pt>
                <c:pt idx="54">
                  <c:v>10.335583333333334</c:v>
                </c:pt>
                <c:pt idx="55">
                  <c:v>10.313333333333334</c:v>
                </c:pt>
                <c:pt idx="56">
                  <c:v>12.562416666666667</c:v>
                </c:pt>
                <c:pt idx="57">
                  <c:v>12.07475</c:v>
                </c:pt>
                <c:pt idx="58">
                  <c:v>10.997916666666665</c:v>
                </c:pt>
                <c:pt idx="59">
                  <c:v>10.003250000000001</c:v>
                </c:pt>
                <c:pt idx="60">
                  <c:v>9.780166666666668</c:v>
                </c:pt>
                <c:pt idx="61">
                  <c:v>9.6464166666666653</c:v>
                </c:pt>
                <c:pt idx="62">
                  <c:v>9.805416666666666</c:v>
                </c:pt>
                <c:pt idx="63">
                  <c:v>8.567499999999999</c:v>
                </c:pt>
                <c:pt idx="64">
                  <c:v>8.3273333333333337</c:v>
                </c:pt>
                <c:pt idx="65">
                  <c:v>7.85975</c:v>
                </c:pt>
                <c:pt idx="66">
                  <c:v>8.0920833333333331</c:v>
                </c:pt>
                <c:pt idx="67">
                  <c:v>7.9960000000000004</c:v>
                </c:pt>
                <c:pt idx="68">
                  <c:v>7.8779166666666667</c:v>
                </c:pt>
                <c:pt idx="69">
                  <c:v>8.028666666666668</c:v>
                </c:pt>
                <c:pt idx="70">
                  <c:v>7.1165833333333328</c:v>
                </c:pt>
                <c:pt idx="71">
                  <c:v>7.7138333333333335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283-4883-BC6F-EA40C54B570D}"/>
            </c:ext>
          </c:extLst>
        </c:ser>
        <c:ser>
          <c:idx val="2"/>
          <c:order val="2"/>
          <c:tx>
            <c:strRef>
              <c:f>'נתונים ד-5'!$E$1</c:f>
              <c:strCache>
                <c:ptCount val="1"/>
                <c:pt idx="0">
                  <c:v>סטיית התקן הגלומה בישראל</c:v>
                </c:pt>
              </c:strCache>
            </c:strRef>
          </c:tx>
          <c:spPr>
            <a:ln w="317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ABCA-4960-A4BB-7A7261E77FE7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ABCA-4960-A4BB-7A7261E77FE7}"/>
              </c:ext>
            </c:extLst>
          </c:dPt>
          <c:dPt>
            <c:idx val="2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38D0-4BD3-AE31-522FE1512D11}"/>
              </c:ext>
            </c:extLst>
          </c:dPt>
          <c:cat>
            <c:numRef>
              <c:f>'נתונים ד-5'!$A$2:$A$73</c:f>
              <c:numCache>
                <c:formatCode>General</c:formatCode>
                <c:ptCount val="72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</c:numCache>
            </c:numRef>
          </c:cat>
          <c:val>
            <c:numRef>
              <c:f>'נתונים ד-5'!$E$2:$E$73</c:f>
              <c:numCache>
                <c:formatCode>0.00</c:formatCode>
                <c:ptCount val="72"/>
                <c:pt idx="0">
                  <c:v>6.3163166999999989</c:v>
                </c:pt>
                <c:pt idx="1">
                  <c:v>7.2610077999999998</c:v>
                </c:pt>
                <c:pt idx="2">
                  <c:v>6.9070284500000012</c:v>
                </c:pt>
                <c:pt idx="3">
                  <c:v>7.2221386000000001</c:v>
                </c:pt>
                <c:pt idx="4">
                  <c:v>6.8163242999999998</c:v>
                </c:pt>
                <c:pt idx="5">
                  <c:v>6.2362580000000003</c:v>
                </c:pt>
                <c:pt idx="6">
                  <c:v>6.4245327999999988</c:v>
                </c:pt>
                <c:pt idx="7">
                  <c:v>6.0820736999999996</c:v>
                </c:pt>
                <c:pt idx="8">
                  <c:v>5.8946008499999998</c:v>
                </c:pt>
                <c:pt idx="9">
                  <c:v>5.8955525</c:v>
                </c:pt>
                <c:pt idx="10">
                  <c:v>5.9329849000000001</c:v>
                </c:pt>
                <c:pt idx="11">
                  <c:v>5.4561226999999999</c:v>
                </c:pt>
                <c:pt idx="12">
                  <c:v>5.8236809000000003</c:v>
                </c:pt>
                <c:pt idx="13">
                  <c:v>5.9736605000000003</c:v>
                </c:pt>
                <c:pt idx="14">
                  <c:v>5.2583016000000002</c:v>
                </c:pt>
                <c:pt idx="15">
                  <c:v>4.9260698500000002</c:v>
                </c:pt>
                <c:pt idx="16">
                  <c:v>4.8035196500000001</c:v>
                </c:pt>
                <c:pt idx="17">
                  <c:v>5.0829243000000002</c:v>
                </c:pt>
                <c:pt idx="18">
                  <c:v>5.1794706000000001</c:v>
                </c:pt>
                <c:pt idx="19">
                  <c:v>5.7786552999999996</c:v>
                </c:pt>
                <c:pt idx="20">
                  <c:v>5.9384164999999998</c:v>
                </c:pt>
                <c:pt idx="21">
                  <c:v>5.8170812999999999</c:v>
                </c:pt>
                <c:pt idx="22">
                  <c:v>5.3578371499999999</c:v>
                </c:pt>
                <c:pt idx="23">
                  <c:v>5.1181941999999996</c:v>
                </c:pt>
                <c:pt idx="24">
                  <c:v>4.0851401999999997</c:v>
                </c:pt>
                <c:pt idx="25">
                  <c:v>5.2093412499999996</c:v>
                </c:pt>
                <c:pt idx="26">
                  <c:v>11.5335442</c:v>
                </c:pt>
                <c:pt idx="27">
                  <c:v>8.2496377499999998</c:v>
                </c:pt>
                <c:pt idx="28">
                  <c:v>6.7118155000000002</c:v>
                </c:pt>
                <c:pt idx="29">
                  <c:v>6.0095578999999999</c:v>
                </c:pt>
                <c:pt idx="30">
                  <c:v>6.0399722999999996</c:v>
                </c:pt>
                <c:pt idx="31">
                  <c:v>5.5119838000000003</c:v>
                </c:pt>
                <c:pt idx="32">
                  <c:v>7.1859764000000004</c:v>
                </c:pt>
                <c:pt idx="33">
                  <c:v>6.4101723000000002</c:v>
                </c:pt>
                <c:pt idx="34">
                  <c:v>5.7087016000000004</c:v>
                </c:pt>
                <c:pt idx="35">
                  <c:v>6.4437437500000003</c:v>
                </c:pt>
                <c:pt idx="36">
                  <c:v>7.734015799999999</c:v>
                </c:pt>
                <c:pt idx="37">
                  <c:v>6.718750899999999</c:v>
                </c:pt>
                <c:pt idx="38">
                  <c:v>6.7572307999999994</c:v>
                </c:pt>
                <c:pt idx="39">
                  <c:v>6.3098566999999992</c:v>
                </c:pt>
                <c:pt idx="40">
                  <c:v>6.6287732999999998</c:v>
                </c:pt>
                <c:pt idx="41">
                  <c:v>5.6809326599999999</c:v>
                </c:pt>
                <c:pt idx="42">
                  <c:v>5.6457474799999998</c:v>
                </c:pt>
                <c:pt idx="43">
                  <c:v>5.2085969600000004</c:v>
                </c:pt>
                <c:pt idx="44">
                  <c:v>5.6949811050000001</c:v>
                </c:pt>
                <c:pt idx="45">
                  <c:v>5.0569292199999998</c:v>
                </c:pt>
                <c:pt idx="46">
                  <c:v>7.1079410650000003</c:v>
                </c:pt>
                <c:pt idx="47">
                  <c:v>7.8097164599999989</c:v>
                </c:pt>
                <c:pt idx="48">
                  <c:v>7.9200394499999991</c:v>
                </c:pt>
                <c:pt idx="49">
                  <c:v>7.6138231899999989</c:v>
                </c:pt>
                <c:pt idx="50">
                  <c:v>7.6697345850000005</c:v>
                </c:pt>
                <c:pt idx="51">
                  <c:v>7.1560442399999991</c:v>
                </c:pt>
                <c:pt idx="52">
                  <c:v>9.2984702400000003</c:v>
                </c:pt>
                <c:pt idx="53">
                  <c:v>8.5187200450000002</c:v>
                </c:pt>
                <c:pt idx="54">
                  <c:v>9.0622544299999994</c:v>
                </c:pt>
                <c:pt idx="55">
                  <c:v>9.3041040000000006</c:v>
                </c:pt>
                <c:pt idx="56">
                  <c:v>9.8797708699999998</c:v>
                </c:pt>
                <c:pt idx="57">
                  <c:v>9.7606439149999993</c:v>
                </c:pt>
                <c:pt idx="58">
                  <c:v>9.8726436500000005</c:v>
                </c:pt>
                <c:pt idx="59">
                  <c:v>8.5340313600000002</c:v>
                </c:pt>
                <c:pt idx="60">
                  <c:v>9.2975687249999996</c:v>
                </c:pt>
                <c:pt idx="61">
                  <c:v>11.4433661</c:v>
                </c:pt>
                <c:pt idx="62">
                  <c:v>12.20387335</c:v>
                </c:pt>
                <c:pt idx="63">
                  <c:v>9.5243327299999994</c:v>
                </c:pt>
                <c:pt idx="64">
                  <c:v>10.037872200000001</c:v>
                </c:pt>
                <c:pt idx="65">
                  <c:v>10.318593699999999</c:v>
                </c:pt>
                <c:pt idx="66">
                  <c:v>11.2840317</c:v>
                </c:pt>
                <c:pt idx="67">
                  <c:v>10.0695409</c:v>
                </c:pt>
                <c:pt idx="68">
                  <c:v>10.02853065</c:v>
                </c:pt>
                <c:pt idx="69">
                  <c:v>12.101598449999999</c:v>
                </c:pt>
                <c:pt idx="70">
                  <c:v>10.674526200000001</c:v>
                </c:pt>
                <c:pt idx="71">
                  <c:v>10.071700099999999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283-4883-BC6F-EA40C54B5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49528"/>
        <c:axId val="912751824"/>
      </c:lineChart>
      <c:catAx>
        <c:axId val="91274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51824"/>
        <c:crosses val="autoZero"/>
        <c:auto val="1"/>
        <c:lblAlgn val="ctr"/>
        <c:lblOffset val="100"/>
        <c:noMultiLvlLbl val="0"/>
      </c:catAx>
      <c:valAx>
        <c:axId val="912751824"/>
        <c:scaling>
          <c:orientation val="minMax"/>
          <c:max val="20"/>
          <c:min val="4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49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41388888888886E-2"/>
          <c:y val="5.6446850393700787E-2"/>
          <c:w val="0.87919638888888885"/>
          <c:h val="0.6836768518518519"/>
        </c:manualLayout>
      </c:layout>
      <c:lineChart>
        <c:grouping val="standard"/>
        <c:varyColors val="0"/>
        <c:ser>
          <c:idx val="2"/>
          <c:order val="0"/>
          <c:tx>
            <c:strRef>
              <c:f>'נתונים ד''-6'!$B$1</c:f>
              <c:strCache>
                <c:ptCount val="1"/>
                <c:pt idx="0">
                  <c:v>סת"ב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532-4859-A444-3D863DB3E185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D5FE-464A-81C4-A31A1A849316}"/>
              </c:ext>
            </c:extLst>
          </c:dPt>
          <c:dPt>
            <c:idx val="3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FFFE-401C-A8E6-7985C2145BDF}"/>
              </c:ext>
            </c:extLst>
          </c:dPt>
          <c:dPt>
            <c:idx val="46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FFFE-401C-A8E6-7985C2145BDF}"/>
              </c:ext>
            </c:extLst>
          </c:dPt>
          <c:dPt>
            <c:idx val="4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A385-4F39-AA5C-B63A10ACE0CC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1BF-4F38-B096-1F3AAB1F77E2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532-4859-A444-3D863DB3E185}"/>
              </c:ext>
            </c:extLst>
          </c:dPt>
          <c:dPt>
            <c:idx val="8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532-4859-A444-3D863DB3E185}"/>
              </c:ext>
            </c:extLst>
          </c:dPt>
          <c:dPt>
            <c:idx val="146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532-4859-A444-3D863DB3E185}"/>
              </c:ext>
            </c:extLst>
          </c:dPt>
          <c:dPt>
            <c:idx val="155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532-4859-A444-3D863DB3E185}"/>
              </c:ext>
            </c:extLst>
          </c:dPt>
          <c:dPt>
            <c:idx val="15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532-4859-A444-3D863DB3E185}"/>
              </c:ext>
            </c:extLst>
          </c:dPt>
          <c:dPt>
            <c:idx val="166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532-4859-A444-3D863DB3E185}"/>
              </c:ext>
            </c:extLst>
          </c:dPt>
          <c:dPt>
            <c:idx val="16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532-4859-A444-3D863DB3E185}"/>
              </c:ext>
            </c:extLst>
          </c:dPt>
          <c:dLbls>
            <c:dLbl>
              <c:idx val="47"/>
              <c:layout>
                <c:manualLayout>
                  <c:x val="-2.34771139013412E-2"/>
                  <c:y val="4.5905092592592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85-4F39-AA5C-B63A10ACE0CC}"/>
                </c:ext>
              </c:extLst>
            </c:dLbl>
            <c:dLbl>
              <c:idx val="59"/>
              <c:layout>
                <c:manualLayout>
                  <c:x val="-1.7624682122175682E-2"/>
                  <c:y val="5.7664351851851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BF-4F38-B096-1F3AAB1F77E2}"/>
                </c:ext>
              </c:extLst>
            </c:dLbl>
            <c:dLbl>
              <c:idx val="7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32-4859-A444-3D863DB3E185}"/>
                </c:ext>
              </c:extLst>
            </c:dLbl>
            <c:dLbl>
              <c:idx val="8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32-4859-A444-3D863DB3E185}"/>
                </c:ext>
              </c:extLst>
            </c:dLbl>
            <c:dLbl>
              <c:idx val="15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2-4859-A444-3D863DB3E185}"/>
                </c:ext>
              </c:extLst>
            </c:dLbl>
            <c:dLbl>
              <c:idx val="16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32-4859-A444-3D863DB3E18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'נתונים ד''-6'!$C$134:$C$193</c:f>
              <c:numCache>
                <c:formatCode>General</c:formatCode>
                <c:ptCount val="60"/>
                <c:pt idx="5">
                  <c:v>2019</c:v>
                </c:pt>
                <c:pt idx="17">
                  <c:v>2020</c:v>
                </c:pt>
                <c:pt idx="29">
                  <c:v>2021</c:v>
                </c:pt>
                <c:pt idx="41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'נתונים ד''-6'!$B$134:$B$193</c:f>
              <c:numCache>
                <c:formatCode>0.0</c:formatCode>
                <c:ptCount val="60"/>
                <c:pt idx="0">
                  <c:v>5.4323640794525074</c:v>
                </c:pt>
                <c:pt idx="1">
                  <c:v>5.6147048061894784</c:v>
                </c:pt>
                <c:pt idx="2">
                  <c:v>4.4570991555360724</c:v>
                </c:pt>
                <c:pt idx="3">
                  <c:v>5.142742191209738</c:v>
                </c:pt>
                <c:pt idx="4">
                  <c:v>4.3469852075502455</c:v>
                </c:pt>
                <c:pt idx="5">
                  <c:v>5.0676446057754081</c:v>
                </c:pt>
                <c:pt idx="6">
                  <c:v>4.3052070386705399</c:v>
                </c:pt>
                <c:pt idx="7">
                  <c:v>5.3981978000682806</c:v>
                </c:pt>
                <c:pt idx="8">
                  <c:v>6.2352605420155545</c:v>
                </c:pt>
                <c:pt idx="9">
                  <c:v>5.9509738582282772</c:v>
                </c:pt>
                <c:pt idx="10">
                  <c:v>4.5679958492081107</c:v>
                </c:pt>
                <c:pt idx="11">
                  <c:v>4.1159167238818171</c:v>
                </c:pt>
                <c:pt idx="12">
                  <c:v>2.2232687414382024</c:v>
                </c:pt>
                <c:pt idx="13">
                  <c:v>5.1592031158171832</c:v>
                </c:pt>
                <c:pt idx="14">
                  <c:v>28.815412344419528</c:v>
                </c:pt>
                <c:pt idx="15">
                  <c:v>10.341666241734238</c:v>
                </c:pt>
                <c:pt idx="16">
                  <c:v>7.3142929574800508</c:v>
                </c:pt>
                <c:pt idx="17">
                  <c:v>7.0505846863708879</c:v>
                </c:pt>
                <c:pt idx="18">
                  <c:v>4.4434743564280108</c:v>
                </c:pt>
                <c:pt idx="19">
                  <c:v>4.0574897180542813</c:v>
                </c:pt>
                <c:pt idx="20">
                  <c:v>6.2435066788714524</c:v>
                </c:pt>
                <c:pt idx="21">
                  <c:v>4.0573494052724248</c:v>
                </c:pt>
                <c:pt idx="22">
                  <c:v>5.2649949234690503</c:v>
                </c:pt>
                <c:pt idx="23">
                  <c:v>4.2653945973934384</c:v>
                </c:pt>
                <c:pt idx="24">
                  <c:v>15.175929883628815</c:v>
                </c:pt>
                <c:pt idx="25">
                  <c:v>4.8489504915247474</c:v>
                </c:pt>
                <c:pt idx="26">
                  <c:v>6.0102079572585518</c:v>
                </c:pt>
                <c:pt idx="27">
                  <c:v>4.427948028730051</c:v>
                </c:pt>
                <c:pt idx="28">
                  <c:v>5.572841459176737</c:v>
                </c:pt>
                <c:pt idx="29">
                  <c:v>3.7472885741770141</c:v>
                </c:pt>
                <c:pt idx="30">
                  <c:v>4.6256931960864565</c:v>
                </c:pt>
                <c:pt idx="31">
                  <c:v>4.3378526457015028</c:v>
                </c:pt>
                <c:pt idx="32">
                  <c:v>3.8029064392398322</c:v>
                </c:pt>
                <c:pt idx="33">
                  <c:v>5.2718513522104136</c:v>
                </c:pt>
                <c:pt idx="34">
                  <c:v>9.2660068166140306</c:v>
                </c:pt>
                <c:pt idx="35">
                  <c:v>8.99</c:v>
                </c:pt>
                <c:pt idx="36">
                  <c:v>5.3465931688457182</c:v>
                </c:pt>
                <c:pt idx="37">
                  <c:v>11.168822299643061</c:v>
                </c:pt>
                <c:pt idx="38">
                  <c:v>7.8700880190718445</c:v>
                </c:pt>
                <c:pt idx="39">
                  <c:v>11.444448280204131</c:v>
                </c:pt>
                <c:pt idx="40">
                  <c:v>14.838308695446475</c:v>
                </c:pt>
                <c:pt idx="41">
                  <c:v>11.303242078110959</c:v>
                </c:pt>
                <c:pt idx="42">
                  <c:v>7.5954025054520704</c:v>
                </c:pt>
                <c:pt idx="43">
                  <c:v>11.297753520206536</c:v>
                </c:pt>
                <c:pt idx="44">
                  <c:v>12.131414819540973</c:v>
                </c:pt>
                <c:pt idx="45">
                  <c:v>12.597974566519088</c:v>
                </c:pt>
                <c:pt idx="46">
                  <c:v>13.983033178320625</c:v>
                </c:pt>
                <c:pt idx="47">
                  <c:v>8.4962025034389175</c:v>
                </c:pt>
                <c:pt idx="48">
                  <c:v>11.665571637512304</c:v>
                </c:pt>
                <c:pt idx="49">
                  <c:v>15.632148206911165</c:v>
                </c:pt>
                <c:pt idx="50">
                  <c:v>13.384452231072661</c:v>
                </c:pt>
                <c:pt idx="51">
                  <c:v>12.296902822788415</c:v>
                </c:pt>
                <c:pt idx="52">
                  <c:v>8.2869111856283659</c:v>
                </c:pt>
                <c:pt idx="53">
                  <c:v>13.489114826535308</c:v>
                </c:pt>
                <c:pt idx="54">
                  <c:v>13.385035038838</c:v>
                </c:pt>
                <c:pt idx="55">
                  <c:v>6.361486151314077</c:v>
                </c:pt>
                <c:pt idx="56">
                  <c:v>7.9963925972930046</c:v>
                </c:pt>
                <c:pt idx="57">
                  <c:v>7.5724048470969931</c:v>
                </c:pt>
                <c:pt idx="58">
                  <c:v>14.117290499805291</c:v>
                </c:pt>
                <c:pt idx="59">
                  <c:v>7.7876041137431864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532-4859-A444-3D863DB3E185}"/>
            </c:ext>
          </c:extLst>
        </c:ser>
        <c:ser>
          <c:idx val="0"/>
          <c:order val="1"/>
          <c:tx>
            <c:v>ממוצע 21</c:v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'נתונים ד''-6'!$D$134:$D$193</c:f>
              <c:numCache>
                <c:formatCode>0.0</c:formatCode>
                <c:ptCount val="60"/>
                <c:pt idx="36">
                  <c:v>10.672773636233366</c:v>
                </c:pt>
                <c:pt idx="37">
                  <c:v>10.672773636233366</c:v>
                </c:pt>
                <c:pt idx="38">
                  <c:v>10.672773636233366</c:v>
                </c:pt>
                <c:pt idx="39">
                  <c:v>10.672773636233366</c:v>
                </c:pt>
                <c:pt idx="40">
                  <c:v>10.672773636233366</c:v>
                </c:pt>
                <c:pt idx="41">
                  <c:v>10.672773636233366</c:v>
                </c:pt>
                <c:pt idx="42">
                  <c:v>10.672773636233366</c:v>
                </c:pt>
                <c:pt idx="43">
                  <c:v>10.672773636233366</c:v>
                </c:pt>
                <c:pt idx="44">
                  <c:v>10.672773636233366</c:v>
                </c:pt>
                <c:pt idx="45">
                  <c:v>10.672773636233366</c:v>
                </c:pt>
                <c:pt idx="46">
                  <c:v>10.672773636233366</c:v>
                </c:pt>
                <c:pt idx="47">
                  <c:v>10.672773636233366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7DF-4837-9839-58401DCDA16F}"/>
            </c:ext>
          </c:extLst>
        </c:ser>
        <c:ser>
          <c:idx val="1"/>
          <c:order val="2"/>
          <c:tx>
            <c:v>ממוצע שנתי</c:v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'נתונים ד''-6'!$E$134:$E$193</c:f>
              <c:numCache>
                <c:formatCode>0.0</c:formatCode>
                <c:ptCount val="60"/>
                <c:pt idx="48">
                  <c:v>10.9979428465449</c:v>
                </c:pt>
                <c:pt idx="49">
                  <c:v>10.9979428465449</c:v>
                </c:pt>
                <c:pt idx="50">
                  <c:v>10.9979428465449</c:v>
                </c:pt>
                <c:pt idx="51">
                  <c:v>10.9979428465449</c:v>
                </c:pt>
                <c:pt idx="52">
                  <c:v>10.9979428465449</c:v>
                </c:pt>
                <c:pt idx="53">
                  <c:v>10.9979428465449</c:v>
                </c:pt>
                <c:pt idx="54">
                  <c:v>10.9979428465449</c:v>
                </c:pt>
                <c:pt idx="55">
                  <c:v>10.9979428465449</c:v>
                </c:pt>
                <c:pt idx="56">
                  <c:v>10.9979428465449</c:v>
                </c:pt>
                <c:pt idx="57">
                  <c:v>10.9979428465449</c:v>
                </c:pt>
                <c:pt idx="58">
                  <c:v>10.9979428465449</c:v>
                </c:pt>
                <c:pt idx="59">
                  <c:v>10.9979428465449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7DF-4837-9839-58401DCDA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49528"/>
        <c:axId val="912751824"/>
      </c:lineChart>
      <c:catAx>
        <c:axId val="912749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51824"/>
        <c:crosses val="autoZero"/>
        <c:auto val="0"/>
        <c:lblAlgn val="ctr"/>
        <c:lblOffset val="100"/>
        <c:tickMarkSkip val="12"/>
        <c:noMultiLvlLbl val="0"/>
      </c:catAx>
      <c:valAx>
        <c:axId val="91275182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4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461475748490424"/>
          <c:y val="0.86335046296296281"/>
          <c:w val="0.57077020885484442"/>
          <c:h val="0.11901064814814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600"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38457341630777E-2"/>
          <c:y val="4.8925462962962962E-2"/>
          <c:w val="0.71329488948384667"/>
          <c:h val="0.81944953703703693"/>
        </c:manualLayout>
      </c:layout>
      <c:lineChart>
        <c:grouping val="standard"/>
        <c:varyColors val="0"/>
        <c:ser>
          <c:idx val="4"/>
          <c:order val="0"/>
          <c:tx>
            <c:strRef>
              <c:f>'נתונים ד''-7 (א)'!$F$1</c:f>
              <c:strCache>
                <c:ptCount val="1"/>
                <c:pt idx="0">
                  <c:v>המגזר העסקי</c:v>
                </c:pt>
              </c:strCache>
            </c:strRef>
          </c:tx>
          <c:spPr>
            <a:ln w="28575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ד''-7 (א)'!$A$2:$A$38</c:f>
              <c:numCache>
                <c:formatCode>General</c:formatCode>
                <c:ptCount val="37"/>
                <c:pt idx="6">
                  <c:v>2021</c:v>
                </c:pt>
                <c:pt idx="18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'נתונים ד''-7 (א)'!$F$2:$F$38</c:f>
              <c:numCache>
                <c:formatCode>0.0</c:formatCode>
                <c:ptCount val="37"/>
                <c:pt idx="0">
                  <c:v>0</c:v>
                </c:pt>
                <c:pt idx="1">
                  <c:v>-2.1763582982534526</c:v>
                </c:pt>
                <c:pt idx="2">
                  <c:v>-3.1713807403495009</c:v>
                </c:pt>
                <c:pt idx="3">
                  <c:v>-4.9291374516606394</c:v>
                </c:pt>
                <c:pt idx="4">
                  <c:v>-3.2853419389432332</c:v>
                </c:pt>
                <c:pt idx="5">
                  <c:v>-3.3679092011787333</c:v>
                </c:pt>
                <c:pt idx="6">
                  <c:v>-1.7692248703061062</c:v>
                </c:pt>
                <c:pt idx="7">
                  <c:v>-1.0982785035381211</c:v>
                </c:pt>
                <c:pt idx="8">
                  <c:v>0.6738432327159225</c:v>
                </c:pt>
                <c:pt idx="9">
                  <c:v>0.7182475770910135</c:v>
                </c:pt>
                <c:pt idx="10">
                  <c:v>1.6801451539612056</c:v>
                </c:pt>
                <c:pt idx="11">
                  <c:v>1.0965819163585675</c:v>
                </c:pt>
                <c:pt idx="12">
                  <c:v>-0.26784976988650744</c:v>
                </c:pt>
                <c:pt idx="13">
                  <c:v>-4.6877063574251263</c:v>
                </c:pt>
                <c:pt idx="14">
                  <c:v>-7.9238645126390423</c:v>
                </c:pt>
                <c:pt idx="15">
                  <c:v>-7.9163038087512678</c:v>
                </c:pt>
                <c:pt idx="16">
                  <c:v>-10.126122143140293</c:v>
                </c:pt>
                <c:pt idx="17">
                  <c:v>-11.901651669458671</c:v>
                </c:pt>
                <c:pt idx="18">
                  <c:v>-13.593851201920881</c:v>
                </c:pt>
                <c:pt idx="19">
                  <c:v>-12.448894785624635</c:v>
                </c:pt>
                <c:pt idx="20">
                  <c:v>-9.4290210411937139</c:v>
                </c:pt>
                <c:pt idx="21">
                  <c:v>-12.323799846965743</c:v>
                </c:pt>
                <c:pt idx="22">
                  <c:v>-12.216962405551625</c:v>
                </c:pt>
                <c:pt idx="23">
                  <c:v>-11.28593095533137</c:v>
                </c:pt>
                <c:pt idx="24">
                  <c:v>-12.186899835556964</c:v>
                </c:pt>
                <c:pt idx="25">
                  <c:v>-9.2874912493949271</c:v>
                </c:pt>
                <c:pt idx="26">
                  <c:v>-11.475720057528132</c:v>
                </c:pt>
                <c:pt idx="27">
                  <c:v>-11.441115380597584</c:v>
                </c:pt>
                <c:pt idx="28">
                  <c:v>-11.776123202491458</c:v>
                </c:pt>
                <c:pt idx="29">
                  <c:v>-13.412942466468394</c:v>
                </c:pt>
                <c:pt idx="30">
                  <c:v>-12.252421418689801</c:v>
                </c:pt>
                <c:pt idx="31">
                  <c:v>-12.386496519022712</c:v>
                </c:pt>
                <c:pt idx="32">
                  <c:v>-14.83807505270866</c:v>
                </c:pt>
                <c:pt idx="33">
                  <c:v>-15.48352755740048</c:v>
                </c:pt>
                <c:pt idx="34">
                  <c:v>-16.46447535529304</c:v>
                </c:pt>
                <c:pt idx="35">
                  <c:v>-12.801289801023486</c:v>
                </c:pt>
                <c:pt idx="36">
                  <c:v>-10.375454883601957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7BD-45AC-83BE-EC8B55E87AF1}"/>
            </c:ext>
          </c:extLst>
        </c:ser>
        <c:ser>
          <c:idx val="3"/>
          <c:order val="1"/>
          <c:tx>
            <c:strRef>
              <c:f>'נתונים ד''-7 (א)'!$E$1</c:f>
              <c:strCache>
                <c:ptCount val="1"/>
                <c:pt idx="0">
                  <c:v>בנק ישראל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ד''-7 (א)'!$A$2:$A$38</c:f>
              <c:numCache>
                <c:formatCode>General</c:formatCode>
                <c:ptCount val="37"/>
                <c:pt idx="6">
                  <c:v>2021</c:v>
                </c:pt>
                <c:pt idx="18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'נתונים ד''-7 (א)'!$E$2:$E$38</c:f>
              <c:numCache>
                <c:formatCode>0.0</c:formatCode>
                <c:ptCount val="37"/>
                <c:pt idx="0">
                  <c:v>0</c:v>
                </c:pt>
                <c:pt idx="1">
                  <c:v>6.5459519512308306</c:v>
                </c:pt>
                <c:pt idx="2">
                  <c:v>11.921366239055878</c:v>
                </c:pt>
                <c:pt idx="3">
                  <c:v>13.576930822423463</c:v>
                </c:pt>
                <c:pt idx="4">
                  <c:v>19.447679392503577</c:v>
                </c:pt>
                <c:pt idx="5">
                  <c:v>22.102960581311823</c:v>
                </c:pt>
                <c:pt idx="6">
                  <c:v>24.927845876228666</c:v>
                </c:pt>
                <c:pt idx="7">
                  <c:v>25.428843475946188</c:v>
                </c:pt>
                <c:pt idx="8">
                  <c:v>27.068835184245437</c:v>
                </c:pt>
                <c:pt idx="9">
                  <c:v>28.124296805478458</c:v>
                </c:pt>
                <c:pt idx="10">
                  <c:v>30.474680433311384</c:v>
                </c:pt>
                <c:pt idx="11">
                  <c:v>33.803159859752775</c:v>
                </c:pt>
                <c:pt idx="12">
                  <c:v>34.74515191272409</c:v>
                </c:pt>
                <c:pt idx="13">
                  <c:v>34.845151345602396</c:v>
                </c:pt>
                <c:pt idx="14">
                  <c:v>34.845151345602396</c:v>
                </c:pt>
                <c:pt idx="15">
                  <c:v>34.845151345602396</c:v>
                </c:pt>
                <c:pt idx="16">
                  <c:v>34.845151345602396</c:v>
                </c:pt>
                <c:pt idx="17">
                  <c:v>34.845151345602396</c:v>
                </c:pt>
                <c:pt idx="18">
                  <c:v>34.845151345602396</c:v>
                </c:pt>
                <c:pt idx="19">
                  <c:v>34.845151345602396</c:v>
                </c:pt>
                <c:pt idx="20">
                  <c:v>34.845151345602396</c:v>
                </c:pt>
                <c:pt idx="21">
                  <c:v>34.845151345602396</c:v>
                </c:pt>
                <c:pt idx="22">
                  <c:v>34.845151345602396</c:v>
                </c:pt>
                <c:pt idx="23">
                  <c:v>34.845151345602396</c:v>
                </c:pt>
                <c:pt idx="24">
                  <c:v>34.845151345602396</c:v>
                </c:pt>
                <c:pt idx="25">
                  <c:v>34.845151345602396</c:v>
                </c:pt>
                <c:pt idx="26">
                  <c:v>34.845151345602396</c:v>
                </c:pt>
                <c:pt idx="27">
                  <c:v>34.845151345602396</c:v>
                </c:pt>
                <c:pt idx="28">
                  <c:v>34.845151345602396</c:v>
                </c:pt>
                <c:pt idx="29">
                  <c:v>34.845151345602396</c:v>
                </c:pt>
                <c:pt idx="30">
                  <c:v>34.845151345602396</c:v>
                </c:pt>
                <c:pt idx="31">
                  <c:v>34.845151345602396</c:v>
                </c:pt>
                <c:pt idx="32">
                  <c:v>34.845151345602396</c:v>
                </c:pt>
                <c:pt idx="33">
                  <c:v>34.845151345602396</c:v>
                </c:pt>
                <c:pt idx="34">
                  <c:v>25.87630116942973</c:v>
                </c:pt>
                <c:pt idx="35">
                  <c:v>25.840811767874911</c:v>
                </c:pt>
                <c:pt idx="36">
                  <c:v>25.840811767874911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7BD-45AC-83BE-EC8B55E87AF1}"/>
            </c:ext>
          </c:extLst>
        </c:ser>
        <c:ser>
          <c:idx val="5"/>
          <c:order val="2"/>
          <c:tx>
            <c:strRef>
              <c:f>'נתונים ד''-7 (א)'!$G$1</c:f>
              <c:strCache>
                <c:ptCount val="1"/>
                <c:pt idx="0">
                  <c:v>משקי בית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ד''-7 (א)'!$A$2:$A$38</c:f>
              <c:numCache>
                <c:formatCode>General</c:formatCode>
                <c:ptCount val="37"/>
                <c:pt idx="6">
                  <c:v>2021</c:v>
                </c:pt>
                <c:pt idx="18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'נתונים ד''-7 (א)'!$G$2:$G$38</c:f>
              <c:numCache>
                <c:formatCode>0.0</c:formatCode>
                <c:ptCount val="37"/>
                <c:pt idx="0">
                  <c:v>0</c:v>
                </c:pt>
                <c:pt idx="1">
                  <c:v>0.14096251169224402</c:v>
                </c:pt>
                <c:pt idx="2">
                  <c:v>0.25255366696777898</c:v>
                </c:pt>
                <c:pt idx="3">
                  <c:v>0.24620583257940795</c:v>
                </c:pt>
                <c:pt idx="4">
                  <c:v>0.45044403316076997</c:v>
                </c:pt>
                <c:pt idx="5">
                  <c:v>0.54309526294756805</c:v>
                </c:pt>
                <c:pt idx="6">
                  <c:v>0.61608770136502899</c:v>
                </c:pt>
                <c:pt idx="7">
                  <c:v>0.63030488622282099</c:v>
                </c:pt>
                <c:pt idx="8">
                  <c:v>0.99405982763924305</c:v>
                </c:pt>
                <c:pt idx="9">
                  <c:v>1.4929734223485522</c:v>
                </c:pt>
                <c:pt idx="10">
                  <c:v>1.7563579758468821</c:v>
                </c:pt>
                <c:pt idx="11">
                  <c:v>2.0415563173258482</c:v>
                </c:pt>
                <c:pt idx="12">
                  <c:v>2.274776772973067</c:v>
                </c:pt>
                <c:pt idx="13">
                  <c:v>2.183466081286892</c:v>
                </c:pt>
                <c:pt idx="14">
                  <c:v>2.225495871796209</c:v>
                </c:pt>
                <c:pt idx="15">
                  <c:v>2.508707775018153</c:v>
                </c:pt>
                <c:pt idx="16">
                  <c:v>2.8467174643064967</c:v>
                </c:pt>
                <c:pt idx="17">
                  <c:v>3.1518620456448798</c:v>
                </c:pt>
                <c:pt idx="18">
                  <c:v>3.4134118478350639</c:v>
                </c:pt>
                <c:pt idx="19">
                  <c:v>3.9116275712159867</c:v>
                </c:pt>
                <c:pt idx="20">
                  <c:v>4.7178001689353435</c:v>
                </c:pt>
                <c:pt idx="21">
                  <c:v>5.0114486893482573</c:v>
                </c:pt>
                <c:pt idx="22">
                  <c:v>5.4379977641847992</c:v>
                </c:pt>
                <c:pt idx="23">
                  <c:v>5.8309533753944862</c:v>
                </c:pt>
                <c:pt idx="24">
                  <c:v>6.0673006997691434</c:v>
                </c:pt>
                <c:pt idx="25">
                  <c:v>6.4658879186494103</c:v>
                </c:pt>
                <c:pt idx="26">
                  <c:v>7.4806328531206709</c:v>
                </c:pt>
                <c:pt idx="27">
                  <c:v>8.2596706775654614</c:v>
                </c:pt>
                <c:pt idx="28">
                  <c:v>8.7743070808114787</c:v>
                </c:pt>
                <c:pt idx="29">
                  <c:v>9.2053703650294416</c:v>
                </c:pt>
                <c:pt idx="30">
                  <c:v>9.7653218675517657</c:v>
                </c:pt>
                <c:pt idx="31">
                  <c:v>10.402754676151185</c:v>
                </c:pt>
                <c:pt idx="32">
                  <c:v>11.108345967172246</c:v>
                </c:pt>
                <c:pt idx="33">
                  <c:v>11.678149384055818</c:v>
                </c:pt>
                <c:pt idx="34">
                  <c:v>12.140957218840212</c:v>
                </c:pt>
                <c:pt idx="35">
                  <c:v>12.568090125809478</c:v>
                </c:pt>
                <c:pt idx="36">
                  <c:v>12.905945960682164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7BD-45AC-83BE-EC8B55E87AF1}"/>
            </c:ext>
          </c:extLst>
        </c:ser>
        <c:ser>
          <c:idx val="2"/>
          <c:order val="3"/>
          <c:tx>
            <c:strRef>
              <c:f>'נתונים ד''-7 (א)'!$H$1</c:f>
              <c:strCache>
                <c:ptCount val="1"/>
                <c:pt idx="0">
                  <c:v>תושב חוץ פיננסי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ד''-7 (א)'!$A$2:$A$38</c:f>
              <c:numCache>
                <c:formatCode>General</c:formatCode>
                <c:ptCount val="37"/>
                <c:pt idx="6">
                  <c:v>2021</c:v>
                </c:pt>
                <c:pt idx="18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'נתונים ד''-7 (א)'!$H$2:$H$38</c:f>
              <c:numCache>
                <c:formatCode>0.0</c:formatCode>
                <c:ptCount val="37"/>
                <c:pt idx="0">
                  <c:v>0</c:v>
                </c:pt>
                <c:pt idx="1">
                  <c:v>-0.50122239923654599</c:v>
                </c:pt>
                <c:pt idx="2">
                  <c:v>-0.28123945072583695</c:v>
                </c:pt>
                <c:pt idx="3">
                  <c:v>1.4593025707938443</c:v>
                </c:pt>
                <c:pt idx="4">
                  <c:v>-2.1629344452524548</c:v>
                </c:pt>
                <c:pt idx="5">
                  <c:v>-3.0114282613605878</c:v>
                </c:pt>
                <c:pt idx="6">
                  <c:v>-1.98409319823677</c:v>
                </c:pt>
                <c:pt idx="7">
                  <c:v>0.57063348368037903</c:v>
                </c:pt>
                <c:pt idx="8">
                  <c:v>-0.99511019578961379</c:v>
                </c:pt>
                <c:pt idx="9">
                  <c:v>-2.3733628597986218</c:v>
                </c:pt>
                <c:pt idx="10">
                  <c:v>-2.1334353628581582</c:v>
                </c:pt>
                <c:pt idx="11">
                  <c:v>-1.7806351779215912</c:v>
                </c:pt>
                <c:pt idx="12">
                  <c:v>-1.9006767316861681</c:v>
                </c:pt>
                <c:pt idx="13">
                  <c:v>-2.9952427877265819</c:v>
                </c:pt>
                <c:pt idx="14">
                  <c:v>-1.6487608396312967</c:v>
                </c:pt>
                <c:pt idx="15">
                  <c:v>-2.1692717198702369</c:v>
                </c:pt>
                <c:pt idx="16">
                  <c:v>-0.67332163638599374</c:v>
                </c:pt>
                <c:pt idx="17">
                  <c:v>2.6646267042297991</c:v>
                </c:pt>
                <c:pt idx="18">
                  <c:v>2.7955706428053562</c:v>
                </c:pt>
                <c:pt idx="19">
                  <c:v>3.3448759968281361</c:v>
                </c:pt>
                <c:pt idx="20">
                  <c:v>-1.2193052097206469</c:v>
                </c:pt>
                <c:pt idx="21">
                  <c:v>2.629800525661937</c:v>
                </c:pt>
                <c:pt idx="22">
                  <c:v>1.4721003692489028</c:v>
                </c:pt>
                <c:pt idx="23">
                  <c:v>4.1586915919215928E-2</c:v>
                </c:pt>
                <c:pt idx="24">
                  <c:v>1.2119106280307437</c:v>
                </c:pt>
                <c:pt idx="25">
                  <c:v>-2.9722138855755285</c:v>
                </c:pt>
                <c:pt idx="26">
                  <c:v>-3.381182402217255</c:v>
                </c:pt>
                <c:pt idx="27">
                  <c:v>-6.4196613813791936</c:v>
                </c:pt>
                <c:pt idx="28">
                  <c:v>-4.3950338884465285</c:v>
                </c:pt>
                <c:pt idx="29">
                  <c:v>-3.5208953208038443</c:v>
                </c:pt>
                <c:pt idx="30">
                  <c:v>-5.4114490536700934</c:v>
                </c:pt>
                <c:pt idx="31">
                  <c:v>-5.2606758679986099</c:v>
                </c:pt>
                <c:pt idx="32">
                  <c:v>-3.0706900840441711</c:v>
                </c:pt>
                <c:pt idx="33">
                  <c:v>-3.1899146740856339</c:v>
                </c:pt>
                <c:pt idx="34">
                  <c:v>1.8610874516131415</c:v>
                </c:pt>
                <c:pt idx="35">
                  <c:v>-4.4958275187819083</c:v>
                </c:pt>
                <c:pt idx="36">
                  <c:v>-6.725913714395098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7BD-45AC-83BE-EC8B55E87AF1}"/>
            </c:ext>
          </c:extLst>
        </c:ser>
        <c:ser>
          <c:idx val="1"/>
          <c:order val="4"/>
          <c:tx>
            <c:strRef>
              <c:f>'נתונים ד''-7 (א)'!$C$1</c:f>
              <c:strCache>
                <c:ptCount val="1"/>
                <c:pt idx="0">
                  <c:v>הגופים המוסדיים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ד''-7 (א)'!$A$2:$A$38</c:f>
              <c:numCache>
                <c:formatCode>General</c:formatCode>
                <c:ptCount val="37"/>
                <c:pt idx="6">
                  <c:v>2021</c:v>
                </c:pt>
                <c:pt idx="18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'נתונים ד''-7 (א)'!$C$2:$C$38</c:f>
              <c:numCache>
                <c:formatCode>0.0</c:formatCode>
                <c:ptCount val="37"/>
                <c:pt idx="0">
                  <c:v>0</c:v>
                </c:pt>
                <c:pt idx="1">
                  <c:v>-2.7876185282198849</c:v>
                </c:pt>
                <c:pt idx="2">
                  <c:v>-5.9138638427843766</c:v>
                </c:pt>
                <c:pt idx="3">
                  <c:v>-6.1007564090451867</c:v>
                </c:pt>
                <c:pt idx="4">
                  <c:v>-10.468990184062708</c:v>
                </c:pt>
                <c:pt idx="5">
                  <c:v>-11.516936146319187</c:v>
                </c:pt>
                <c:pt idx="6">
                  <c:v>-17.022210819312324</c:v>
                </c:pt>
                <c:pt idx="7">
                  <c:v>-19.033615805770815</c:v>
                </c:pt>
                <c:pt idx="8">
                  <c:v>-20.416943410001934</c:v>
                </c:pt>
                <c:pt idx="9">
                  <c:v>-20.277798548490704</c:v>
                </c:pt>
                <c:pt idx="10">
                  <c:v>-22.467040268497296</c:v>
                </c:pt>
                <c:pt idx="11">
                  <c:v>-26.316750437848921</c:v>
                </c:pt>
                <c:pt idx="12">
                  <c:v>-27.231945906673428</c:v>
                </c:pt>
                <c:pt idx="13">
                  <c:v>-21.172788866885917</c:v>
                </c:pt>
                <c:pt idx="14">
                  <c:v>-16.52507557394998</c:v>
                </c:pt>
                <c:pt idx="15">
                  <c:v>-14.688154596736199</c:v>
                </c:pt>
                <c:pt idx="16">
                  <c:v>-13.411615819353818</c:v>
                </c:pt>
                <c:pt idx="17">
                  <c:v>-12.874387742039945</c:v>
                </c:pt>
                <c:pt idx="18">
                  <c:v>-9.892628782109913</c:v>
                </c:pt>
                <c:pt idx="19">
                  <c:v>-10.168929169184299</c:v>
                </c:pt>
                <c:pt idx="20">
                  <c:v>-11.146381712757083</c:v>
                </c:pt>
                <c:pt idx="21">
                  <c:v>-8.4329887484258919</c:v>
                </c:pt>
                <c:pt idx="22">
                  <c:v>-6.6767407089123809</c:v>
                </c:pt>
                <c:pt idx="23">
                  <c:v>-6.8855215852993812</c:v>
                </c:pt>
                <c:pt idx="24">
                  <c:v>-5.092103456841512</c:v>
                </c:pt>
                <c:pt idx="25">
                  <c:v>-3.3332894718654371</c:v>
                </c:pt>
                <c:pt idx="26">
                  <c:v>-3.5035549502536676</c:v>
                </c:pt>
                <c:pt idx="27">
                  <c:v>-0.84710664097022903</c:v>
                </c:pt>
                <c:pt idx="28">
                  <c:v>-2.2608828862287056</c:v>
                </c:pt>
                <c:pt idx="29">
                  <c:v>-1.1954152141816872</c:v>
                </c:pt>
                <c:pt idx="30">
                  <c:v>-1.1689710681101992</c:v>
                </c:pt>
                <c:pt idx="31">
                  <c:v>-1.7557984395220023</c:v>
                </c:pt>
                <c:pt idx="32">
                  <c:v>-0.19957642403758924</c:v>
                </c:pt>
                <c:pt idx="33">
                  <c:v>1.4361912090942199</c:v>
                </c:pt>
                <c:pt idx="34">
                  <c:v>4.9447552502855743</c:v>
                </c:pt>
                <c:pt idx="35">
                  <c:v>6.6259206958375554</c:v>
                </c:pt>
                <c:pt idx="36">
                  <c:v>6.9333010973941942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7BD-45AC-83BE-EC8B55E87AF1}"/>
            </c:ext>
          </c:extLst>
        </c:ser>
        <c:ser>
          <c:idx val="0"/>
          <c:order val="5"/>
          <c:tx>
            <c:strRef>
              <c:f>'נתונים ד''-7 (א)'!$I$1</c:f>
              <c:strCache>
                <c:ptCount val="1"/>
                <c:pt idx="0">
                  <c:v>תושב חוץ אחר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'נתונים ד''-7 (א)'!$I$2:$I$38</c:f>
              <c:numCache>
                <c:formatCode>0.0</c:formatCode>
                <c:ptCount val="37"/>
                <c:pt idx="0">
                  <c:v>0</c:v>
                </c:pt>
                <c:pt idx="1">
                  <c:v>-1.4645873169591668</c:v>
                </c:pt>
                <c:pt idx="2">
                  <c:v>-2.086287044036955</c:v>
                </c:pt>
                <c:pt idx="3">
                  <c:v>-3.3312005496388122</c:v>
                </c:pt>
                <c:pt idx="4">
                  <c:v>-3.8742060153686055</c:v>
                </c:pt>
                <c:pt idx="5">
                  <c:v>-4.6785817237735641</c:v>
                </c:pt>
                <c:pt idx="6">
                  <c:v>-4.7194230125964305</c:v>
                </c:pt>
                <c:pt idx="7">
                  <c:v>-5.8934686999598993</c:v>
                </c:pt>
                <c:pt idx="8">
                  <c:v>-6.5703852637812776</c:v>
                </c:pt>
                <c:pt idx="9">
                  <c:v>-7.468883768011505</c:v>
                </c:pt>
                <c:pt idx="10">
                  <c:v>-8.0427459096433314</c:v>
                </c:pt>
                <c:pt idx="11">
                  <c:v>-9.0598428366038828</c:v>
                </c:pt>
                <c:pt idx="12">
                  <c:v>-10.033592308566385</c:v>
                </c:pt>
                <c:pt idx="13">
                  <c:v>-11.507909995031904</c:v>
                </c:pt>
                <c:pt idx="14">
                  <c:v>-13.46194261713241</c:v>
                </c:pt>
                <c:pt idx="15">
                  <c:v>-14.938748345185255</c:v>
                </c:pt>
                <c:pt idx="16">
                  <c:v>-16.925398246157471</c:v>
                </c:pt>
                <c:pt idx="17">
                  <c:v>-19.18419802127325</c:v>
                </c:pt>
                <c:pt idx="18">
                  <c:v>-21.107453754042339</c:v>
                </c:pt>
                <c:pt idx="19">
                  <c:v>-23.12059002942404</c:v>
                </c:pt>
                <c:pt idx="20">
                  <c:v>-23.096392076021299</c:v>
                </c:pt>
                <c:pt idx="21">
                  <c:v>-26.551637298625916</c:v>
                </c:pt>
                <c:pt idx="22">
                  <c:v>-27.659672033008942</c:v>
                </c:pt>
                <c:pt idx="23">
                  <c:v>-28.618831044634117</c:v>
                </c:pt>
                <c:pt idx="24">
                  <c:v>-30.26463525572651</c:v>
                </c:pt>
                <c:pt idx="25">
                  <c:v>-31.790255812972966</c:v>
                </c:pt>
                <c:pt idx="26">
                  <c:v>-31.742005470444738</c:v>
                </c:pt>
                <c:pt idx="27">
                  <c:v>-32.822418211853964</c:v>
                </c:pt>
                <c:pt idx="28">
                  <c:v>-33.660791537979058</c:v>
                </c:pt>
                <c:pt idx="29">
                  <c:v>-34.749832300840517</c:v>
                </c:pt>
                <c:pt idx="30">
                  <c:v>-35.259361890890091</c:v>
                </c:pt>
                <c:pt idx="31">
                  <c:v>-36.441485394271339</c:v>
                </c:pt>
                <c:pt idx="32">
                  <c:v>-38.413068942366145</c:v>
                </c:pt>
                <c:pt idx="33">
                  <c:v>-40.278030725333792</c:v>
                </c:pt>
                <c:pt idx="34">
                  <c:v>-40.035574154934785</c:v>
                </c:pt>
                <c:pt idx="35">
                  <c:v>-39.895410838292968</c:v>
                </c:pt>
                <c:pt idx="36">
                  <c:v>-40.30570505128744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BD-45AC-83BE-EC8B55E87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528104"/>
        <c:axId val="660525480"/>
      </c:lineChart>
      <c:catAx>
        <c:axId val="66052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0525480"/>
        <c:crosses val="autoZero"/>
        <c:auto val="1"/>
        <c:lblAlgn val="ctr"/>
        <c:lblOffset val="100"/>
        <c:noMultiLvlLbl val="0"/>
      </c:catAx>
      <c:valAx>
        <c:axId val="660525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05281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60893</xdr:colOff>
      <xdr:row>1</xdr:row>
      <xdr:rowOff>49836</xdr:rowOff>
    </xdr:from>
    <xdr:to>
      <xdr:col>3</xdr:col>
      <xdr:colOff>623834</xdr:colOff>
      <xdr:row>12</xdr:row>
      <xdr:rowOff>114336</xdr:rowOff>
    </xdr:to>
    <xdr:graphicFrame macro="">
      <xdr:nvGraphicFramePr>
        <xdr:cNvPr id="10" name="תרשים 9" descr="מדדי דולר/שקל, אירו/שקל ושער החליפין הנומינלי האפקטיבי לפי שנים" title="מדדי דולר/שקל, אירו/שקל ושער החליפין הנומינלי האפקטיבי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36682</xdr:colOff>
      <xdr:row>7</xdr:row>
      <xdr:rowOff>4813</xdr:rowOff>
    </xdr:from>
    <xdr:to>
      <xdr:col>3</xdr:col>
      <xdr:colOff>249633</xdr:colOff>
      <xdr:row>11</xdr:row>
      <xdr:rowOff>10130</xdr:rowOff>
    </xdr:to>
    <xdr:graphicFrame macro="">
      <xdr:nvGraphicFramePr>
        <xdr:cNvPr id="11" name="תרשים 10" title="שנת 20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516137</xdr:colOff>
      <xdr:row>1</xdr:row>
      <xdr:rowOff>127916</xdr:rowOff>
    </xdr:from>
    <xdr:to>
      <xdr:col>0</xdr:col>
      <xdr:colOff>1306946</xdr:colOff>
      <xdr:row>2</xdr:row>
      <xdr:rowOff>117416</xdr:rowOff>
    </xdr:to>
    <xdr:sp macro="" textlink="">
      <xdr:nvSpPr>
        <xdr:cNvPr id="12" name="מלבן 11"/>
        <xdr:cNvSpPr/>
      </xdr:nvSpPr>
      <xdr:spPr>
        <a:xfrm>
          <a:off x="11216315320" y="318416"/>
          <a:ext cx="790809" cy="18000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800">
              <a:latin typeface="Assistant" panose="00000500000000000000" pitchFamily="2" charset="-79"/>
              <a:cs typeface="Assistant" panose="00000500000000000000" pitchFamily="2" charset="-79"/>
            </a:rPr>
            <a:t>נומינלי אפקטיבי</a:t>
          </a:r>
        </a:p>
      </xdr:txBody>
    </xdr:sp>
    <xdr:clientData/>
  </xdr:twoCellAnchor>
  <xdr:twoCellAnchor>
    <xdr:from>
      <xdr:col>0</xdr:col>
      <xdr:colOff>516137</xdr:colOff>
      <xdr:row>2</xdr:row>
      <xdr:rowOff>119978</xdr:rowOff>
    </xdr:from>
    <xdr:to>
      <xdr:col>0</xdr:col>
      <xdr:colOff>1306946</xdr:colOff>
      <xdr:row>3</xdr:row>
      <xdr:rowOff>109478</xdr:rowOff>
    </xdr:to>
    <xdr:sp macro="" textlink="">
      <xdr:nvSpPr>
        <xdr:cNvPr id="13" name="מלבן 12"/>
        <xdr:cNvSpPr/>
      </xdr:nvSpPr>
      <xdr:spPr>
        <a:xfrm>
          <a:off x="11216315320" y="500978"/>
          <a:ext cx="790809" cy="180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800">
              <a:latin typeface="Assistant" panose="00000500000000000000" pitchFamily="2" charset="-79"/>
              <a:cs typeface="Assistant" panose="00000500000000000000" pitchFamily="2" charset="-79"/>
            </a:rPr>
            <a:t>דולר/שקל</a:t>
          </a:r>
          <a:endParaRPr lang="he-IL" sz="100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0</xdr:col>
      <xdr:colOff>517886</xdr:colOff>
      <xdr:row>3</xdr:row>
      <xdr:rowOff>112043</xdr:rowOff>
    </xdr:from>
    <xdr:to>
      <xdr:col>0</xdr:col>
      <xdr:colOff>1308695</xdr:colOff>
      <xdr:row>4</xdr:row>
      <xdr:rowOff>101543</xdr:rowOff>
    </xdr:to>
    <xdr:sp macro="" textlink="">
      <xdr:nvSpPr>
        <xdr:cNvPr id="14" name="מלבן 13"/>
        <xdr:cNvSpPr/>
      </xdr:nvSpPr>
      <xdr:spPr>
        <a:xfrm>
          <a:off x="11216313571" y="683543"/>
          <a:ext cx="790809" cy="180000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he-IL" sz="800" b="0">
              <a:latin typeface="Assistant" panose="00000500000000000000" pitchFamily="2" charset="-79"/>
              <a:cs typeface="Assistant" panose="00000500000000000000" pitchFamily="2" charset="-79"/>
            </a:rPr>
            <a:t>אירו/שקל</a:t>
          </a:r>
          <a:endParaRPr lang="he-IL" sz="1000" b="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</cdr:x>
      <cdr:y>0.04748</cdr:y>
    </cdr:from>
    <cdr:to>
      <cdr:x>1</cdr:x>
      <cdr:y>0.34872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2" y="26972"/>
          <a:ext cx="1047750" cy="171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100">
              <a:solidFill>
                <a:srgbClr val="17799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סך השפעה מקומית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181808</xdr:rowOff>
    </xdr:from>
    <xdr:to>
      <xdr:col>3</xdr:col>
      <xdr:colOff>567875</xdr:colOff>
      <xdr:row>13</xdr:row>
      <xdr:rowOff>55808</xdr:rowOff>
    </xdr:to>
    <xdr:graphicFrame macro="">
      <xdr:nvGraphicFramePr>
        <xdr:cNvPr id="4" name="תרשים 3" descr="סטיית התקן הגלומה באופציות על שערי החליפין מול הדולר, השוואה בינלאומית" title="סטיית התקן הגלומה באופציות על שערי החליפין מול הדולר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0.51236</cdr:x>
      <cdr:y>0.26</cdr:y>
    </cdr:from>
    <cdr:to>
      <cdr:x>0.86104</cdr:x>
      <cdr:y>0.39337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50266" y="561607"/>
          <a:ext cx="1259158" cy="288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0.79774</cdr:x>
      <cdr:y>0.03212</cdr:y>
    </cdr:from>
    <cdr:to>
      <cdr:x>0.94339</cdr:x>
      <cdr:y>0.83219</cdr:y>
    </cdr:to>
    <cdr:sp macro="" textlink="">
      <cdr:nvSpPr>
        <cdr:cNvPr id="6" name="מלבן 5"/>
        <cdr:cNvSpPr/>
      </cdr:nvSpPr>
      <cdr:spPr>
        <a:xfrm xmlns:a="http://schemas.openxmlformats.org/drawingml/2006/main">
          <a:off x="2880839" y="69386"/>
          <a:ext cx="525951" cy="17281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0.06976</cdr:x>
      <cdr:y>0.02124</cdr:y>
    </cdr:from>
    <cdr:to>
      <cdr:x>0.4489</cdr:x>
      <cdr:y>0.0879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1919" y="45871"/>
          <a:ext cx="1369162" cy="14398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he-IL" sz="900" baseline="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ממוצע השווקים המתעוררים </a:t>
          </a:r>
          <a:endParaRPr lang="he-IL" sz="900">
            <a:solidFill>
              <a:schemeClr val="bg1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0.07105</cdr:x>
      <cdr:y>0.15474</cdr:y>
    </cdr:from>
    <cdr:to>
      <cdr:x>0.44932</cdr:x>
      <cdr:y>0.2214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56578" y="334231"/>
          <a:ext cx="1366020" cy="14398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900" baseline="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ישראל</a:t>
          </a:r>
          <a:endParaRPr lang="he-IL" sz="900">
            <a:solidFill>
              <a:schemeClr val="bg1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0.06976</cdr:x>
      <cdr:y>0.08805</cdr:y>
    </cdr:from>
    <cdr:to>
      <cdr:x>0.44854</cdr:x>
      <cdr:y>0.15472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51919" y="190180"/>
          <a:ext cx="1367862" cy="1440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</a:schemeClr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 baseline="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ממוצע השווקים המפותחים </a:t>
          </a:r>
          <a:endParaRPr lang="he-IL" sz="900">
            <a:solidFill>
              <a:schemeClr val="bg1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55561</xdr:rowOff>
    </xdr:from>
    <xdr:to>
      <xdr:col>5</xdr:col>
      <xdr:colOff>186875</xdr:colOff>
      <xdr:row>13</xdr:row>
      <xdr:rowOff>120061</xdr:rowOff>
    </xdr:to>
    <xdr:graphicFrame macro="">
      <xdr:nvGraphicFramePr>
        <xdr:cNvPr id="3" name="תרשים 2" descr="סטיית התקן של השינוי בשער חליפין " title="סטיית התקן של השינוי בשער חליפין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0.28421</cdr:x>
      <cdr:y>0.05338</cdr:y>
    </cdr:from>
    <cdr:to>
      <cdr:x>0.45866</cdr:x>
      <cdr:y>0.12049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29086" y="115302"/>
          <a:ext cx="631656" cy="144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600">
              <a:latin typeface="Assistant" panose="00000500000000000000" pitchFamily="2" charset="-79"/>
              <a:cs typeface="Assistant" panose="00000500000000000000" pitchFamily="2" charset="-79"/>
            </a:rPr>
            <a:t>משבר</a:t>
          </a:r>
          <a:r>
            <a:rPr lang="he-IL" sz="600" baseline="0">
              <a:latin typeface="Assistant" panose="00000500000000000000" pitchFamily="2" charset="-79"/>
              <a:cs typeface="Assistant" panose="00000500000000000000" pitchFamily="2" charset="-79"/>
            </a:rPr>
            <a:t> הקורונה</a:t>
          </a:r>
          <a:endParaRPr lang="he-IL" sz="6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129515</xdr:colOff>
      <xdr:row>2</xdr:row>
      <xdr:rowOff>51215</xdr:rowOff>
    </xdr:from>
    <xdr:to>
      <xdr:col>5</xdr:col>
      <xdr:colOff>314964</xdr:colOff>
      <xdr:row>13</xdr:row>
      <xdr:rowOff>115715</xdr:rowOff>
    </xdr:to>
    <xdr:graphicFrame macro="">
      <xdr:nvGraphicFramePr>
        <xdr:cNvPr id="3" name="תרשים 2" descr="אומדן רכישות מטבע החוץ (+) המצטברות נטו של המגזרים העיקריים" title="אומדן רכישות מטבע החוץ (+) המצטברות נטו של המגזרים העיקר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0.5916</cdr:x>
      <cdr:y>0.03006</cdr:y>
    </cdr:from>
    <cdr:to>
      <cdr:x>0.80845</cdr:x>
      <cdr:y>0.86791</cdr:y>
    </cdr:to>
    <cdr:sp macro="" textlink="">
      <cdr:nvSpPr>
        <cdr:cNvPr id="4" name="מלבן 3"/>
        <cdr:cNvSpPr/>
      </cdr:nvSpPr>
      <cdr:spPr>
        <a:xfrm xmlns:a="http://schemas.openxmlformats.org/drawingml/2006/main">
          <a:off x="2138322" y="64940"/>
          <a:ext cx="783766" cy="18097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0.78134</cdr:x>
      <cdr:y>0.14145</cdr:y>
    </cdr:from>
    <cdr:to>
      <cdr:x>0.95745</cdr:x>
      <cdr:y>0.20559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24114" y="305532"/>
          <a:ext cx="636540" cy="13854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700" b="1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בנק ישראל</a:t>
          </a:r>
        </a:p>
      </cdr:txBody>
    </cdr:sp>
  </cdr:relSizeAnchor>
  <cdr:relSizeAnchor xmlns:cdr="http://schemas.openxmlformats.org/drawingml/2006/chartDrawing">
    <cdr:from>
      <cdr:x>0.78134</cdr:x>
      <cdr:y>0.40955</cdr:y>
    </cdr:from>
    <cdr:to>
      <cdr:x>0.98795</cdr:x>
      <cdr:y>0.43743</cdr:y>
    </cdr:to>
    <cdr:sp macro="" textlink="">
      <cdr:nvSpPr>
        <cdr:cNvPr id="5" name="TextBox 1"/>
        <cdr:cNvSpPr txBox="1"/>
      </cdr:nvSpPr>
      <cdr:spPr>
        <a:xfrm xmlns:a="http://schemas.openxmlformats.org/drawingml/2006/main" flipH="1">
          <a:off x="2824114" y="884618"/>
          <a:ext cx="746781" cy="6022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700" b="1">
              <a:solidFill>
                <a:schemeClr val="accent5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תושב</a:t>
          </a:r>
          <a:r>
            <a:rPr lang="he-IL" sz="700" b="1" baseline="0">
              <a:solidFill>
                <a:schemeClr val="accent5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חוץ פיננסי</a:t>
          </a:r>
          <a:endParaRPr lang="he-IL" sz="700" b="1">
            <a:solidFill>
              <a:schemeClr val="accent5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0.78134</cdr:x>
      <cdr:y>0.50657</cdr:y>
    </cdr:from>
    <cdr:to>
      <cdr:x>0.97892</cdr:x>
      <cdr:y>0.54325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824114" y="1094198"/>
          <a:ext cx="714142" cy="792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700" b="1">
              <a:solidFill>
                <a:schemeClr val="accent3">
                  <a:lumMod val="60000"/>
                  <a:lumOff val="4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המגזר העסקי</a:t>
          </a:r>
        </a:p>
      </cdr:txBody>
    </cdr:sp>
  </cdr:relSizeAnchor>
  <cdr:relSizeAnchor xmlns:cdr="http://schemas.openxmlformats.org/drawingml/2006/chartDrawing">
    <cdr:from>
      <cdr:x>0.78134</cdr:x>
      <cdr:y>0.30661</cdr:y>
    </cdr:from>
    <cdr:to>
      <cdr:x>1</cdr:x>
      <cdr:y>0.35426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824114" y="662284"/>
          <a:ext cx="790335" cy="102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700" b="1">
              <a:solidFill>
                <a:schemeClr val="accent6">
                  <a:lumMod val="7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הגופים המוסדיים</a:t>
          </a:r>
        </a:p>
      </cdr:txBody>
    </cdr:sp>
  </cdr:relSizeAnchor>
  <cdr:relSizeAnchor xmlns:cdr="http://schemas.openxmlformats.org/drawingml/2006/chartDrawing">
    <cdr:from>
      <cdr:x>0.78134</cdr:x>
      <cdr:y>0.70794</cdr:y>
    </cdr:from>
    <cdr:to>
      <cdr:x>0.9771</cdr:x>
      <cdr:y>0.75492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824114" y="1529159"/>
          <a:ext cx="707579" cy="10147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700" b="1">
              <a:solidFill>
                <a:schemeClr val="accent5">
                  <a:lumMod val="60000"/>
                  <a:lumOff val="4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תושב</a:t>
          </a:r>
          <a:r>
            <a:rPr lang="he-IL" sz="700" b="1" baseline="0">
              <a:solidFill>
                <a:schemeClr val="accent5">
                  <a:lumMod val="60000"/>
                  <a:lumOff val="4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חוץ אחר</a:t>
          </a:r>
          <a:endParaRPr lang="he-IL" sz="700" b="1">
            <a:solidFill>
              <a:schemeClr val="accent5">
                <a:lumMod val="60000"/>
                <a:lumOff val="40000"/>
              </a:schemeClr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0.78134</cdr:x>
      <cdr:y>0.23948</cdr:y>
    </cdr:from>
    <cdr:to>
      <cdr:x>0.93155</cdr:x>
      <cdr:y>0.28119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824114" y="517283"/>
          <a:ext cx="542926" cy="9009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700" b="1">
              <a:solidFill>
                <a:schemeClr val="tx2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משקי בית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</xdr:row>
      <xdr:rowOff>158750</xdr:rowOff>
    </xdr:from>
    <xdr:to>
      <xdr:col>5</xdr:col>
      <xdr:colOff>250375</xdr:colOff>
      <xdr:row>14</xdr:row>
      <xdr:rowOff>32750</xdr:rowOff>
    </xdr:to>
    <xdr:graphicFrame macro="">
      <xdr:nvGraphicFramePr>
        <xdr:cNvPr id="4" name="תרשים 3" descr="אומדן רכישות מטבע החוץ (+) המצטברות נטו של המגזרים העיקריים" title="אומדן רכישות מטבע החוץ (+) המצטברות נטו של המגזרים העיקר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0.50134</cdr:x>
      <cdr:y>0.02184</cdr:y>
    </cdr:from>
    <cdr:to>
      <cdr:x>0.70404</cdr:x>
      <cdr:y>0.13658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12795" y="47174"/>
          <a:ext cx="732938" cy="247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 u="sng">
              <a:latin typeface="Assistant" panose="00000500000000000000" pitchFamily="2" charset="-79"/>
              <a:cs typeface="Assistant" panose="00000500000000000000" pitchFamily="2" charset="-79"/>
            </a:rPr>
            <a:t>202</a:t>
          </a:r>
          <a:r>
            <a:rPr lang="he-IL" sz="1100" u="sng">
              <a:latin typeface="Assistant" panose="00000500000000000000" pitchFamily="2" charset="-79"/>
              <a:cs typeface="Assistant" panose="00000500000000000000" pitchFamily="2" charset="-79"/>
            </a:rPr>
            <a:t>2</a:t>
          </a:r>
        </a:p>
      </cdr:txBody>
    </cdr:sp>
  </cdr:relSizeAnchor>
  <cdr:relSizeAnchor xmlns:cdr="http://schemas.openxmlformats.org/drawingml/2006/chartDrawing">
    <cdr:from>
      <cdr:x>0.70892</cdr:x>
      <cdr:y>0.01462</cdr:y>
    </cdr:from>
    <cdr:to>
      <cdr:x>0.85708</cdr:x>
      <cdr:y>0.12662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563351" y="31580"/>
          <a:ext cx="535728" cy="241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100" b="0" u="sng">
              <a:latin typeface="Assistant" panose="00000500000000000000" pitchFamily="2" charset="-79"/>
              <a:cs typeface="Assistant" panose="00000500000000000000" pitchFamily="2" charset="-79"/>
            </a:rPr>
            <a:t>2023</a:t>
          </a:r>
        </a:p>
      </cdr:txBody>
    </cdr:sp>
  </cdr:relSizeAnchor>
  <cdr:relSizeAnchor xmlns:cdr="http://schemas.openxmlformats.org/drawingml/2006/chartDrawing">
    <cdr:from>
      <cdr:x>0.29561</cdr:x>
      <cdr:y>0.02241</cdr:y>
    </cdr:from>
    <cdr:to>
      <cdr:x>0.49831</cdr:x>
      <cdr:y>0.13715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068899" y="48406"/>
          <a:ext cx="732938" cy="247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u="sng">
              <a:latin typeface="Assistant" panose="00000500000000000000" pitchFamily="2" charset="-79"/>
              <a:cs typeface="Assistant" panose="00000500000000000000" pitchFamily="2" charset="-79"/>
            </a:rPr>
            <a:t>202</a:t>
          </a:r>
          <a:r>
            <a:rPr lang="he-IL" sz="1100" u="sng">
              <a:latin typeface="Assistant" panose="00000500000000000000" pitchFamily="2" charset="-79"/>
              <a:cs typeface="Assistant" panose="00000500000000000000" pitchFamily="2" charset="-79"/>
            </a:rPr>
            <a:t>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113971" y="394795"/>
    <xdr:ext cx="3600000" cy="2160000"/>
    <xdr:graphicFrame macro="">
      <xdr:nvGraphicFramePr>
        <xdr:cNvPr id="3" name="תרשים 2" descr="התנועות המצטברות נטו במט&quot;ח של הגופים המוסדיים" title="התנועות המצטברות נטו במט&quot;ח של הגופים המוסדי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0.28737</cdr:x>
      <cdr:y>0</cdr:y>
    </cdr:from>
    <cdr:to>
      <cdr:x>0.61145</cdr:x>
      <cdr:y>0.2212</cdr:y>
    </cdr:to>
    <cdr:sp macro="" textlink="">
      <cdr:nvSpPr>
        <cdr:cNvPr id="2" name="מלבן מעוגל 1"/>
        <cdr:cNvSpPr/>
      </cdr:nvSpPr>
      <cdr:spPr>
        <a:xfrm xmlns:a="http://schemas.openxmlformats.org/drawingml/2006/main">
          <a:off x="1039076" y="0"/>
          <a:ext cx="1171833" cy="477792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1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500" b="0" baseline="0">
            <a:solidFill>
              <a:sysClr val="windowText" lastClr="000000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היחלשות השקל   </a:t>
          </a:r>
          <a:endParaRPr lang="he-IL" sz="900" b="0">
            <a:solidFill>
              <a:sysClr val="windowText" lastClr="000000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l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  </a:t>
          </a:r>
        </a:p>
      </cdr:txBody>
    </cdr:sp>
  </cdr:relSizeAnchor>
  <cdr:relSizeAnchor xmlns:cdr="http://schemas.openxmlformats.org/drawingml/2006/chartDrawing">
    <cdr:from>
      <cdr:x>0.3714</cdr:x>
      <cdr:y>0.0785</cdr:y>
    </cdr:from>
    <cdr:to>
      <cdr:x>0.3714</cdr:x>
      <cdr:y>0.12736</cdr:y>
    </cdr:to>
    <cdr:cxnSp macro="">
      <cdr:nvCxnSpPr>
        <cdr:cNvPr id="11" name="מחבר חץ ישר 10"/>
        <cdr:cNvCxnSpPr/>
      </cdr:nvCxnSpPr>
      <cdr:spPr>
        <a:xfrm xmlns:a="http://schemas.openxmlformats.org/drawingml/2006/main" flipV="1">
          <a:off x="1342954" y="169561"/>
          <a:ext cx="0" cy="10553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0.54018</cdr:x>
      <cdr:y>0.80287</cdr:y>
    </cdr:from>
    <cdr:to>
      <cdr:x>0.54018</cdr:x>
      <cdr:y>0.9671</cdr:y>
    </cdr:to>
    <cdr:cxnSp macro="">
      <cdr:nvCxnSpPr>
        <cdr:cNvPr id="3" name="מחבר ישר 2"/>
        <cdr:cNvCxnSpPr/>
      </cdr:nvCxnSpPr>
      <cdr:spPr>
        <a:xfrm xmlns:a="http://schemas.openxmlformats.org/drawingml/2006/main">
          <a:off x="1944648" y="1734197"/>
          <a:ext cx="0" cy="35473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275236</xdr:colOff>
      <xdr:row>2</xdr:row>
      <xdr:rowOff>162668</xdr:rowOff>
    </xdr:from>
    <xdr:to>
      <xdr:col>3</xdr:col>
      <xdr:colOff>413584</xdr:colOff>
      <xdr:row>14</xdr:row>
      <xdr:rowOff>36668</xdr:rowOff>
    </xdr:to>
    <xdr:graphicFrame macro="">
      <xdr:nvGraphicFramePr>
        <xdr:cNvPr id="9" name="תרשים 8" descr="יתרת המניות הזרות פירוק לתנועות ולמחירים" title="יתרת המניות הזרות פירוק לתנועות ולמחיר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0.14451</cdr:x>
      <cdr:y>0.06615</cdr:y>
    </cdr:from>
    <cdr:to>
      <cdr:x>0.35177</cdr:x>
      <cdr:y>0.18006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0249" y="142875"/>
          <a:ext cx="746125" cy="246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0.39976</cdr:x>
      <cdr:y>0.53247</cdr:y>
    </cdr:from>
    <cdr:to>
      <cdr:x>0.79926</cdr:x>
      <cdr:y>0.60914</cdr:y>
    </cdr:to>
    <cdr:sp macro="" textlink="">
      <cdr:nvSpPr>
        <cdr:cNvPr id="3" name="TextBox 6"/>
        <cdr:cNvSpPr txBox="1"/>
      </cdr:nvSpPr>
      <cdr:spPr>
        <a:xfrm xmlns:a="http://schemas.openxmlformats.org/drawingml/2006/main">
          <a:off x="1439929" y="1150135"/>
          <a:ext cx="1438993" cy="16560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90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שינוי מחיר</a:t>
          </a:r>
        </a:p>
      </cdr:txBody>
    </cdr:sp>
  </cdr:relSizeAnchor>
  <cdr:relSizeAnchor xmlns:cdr="http://schemas.openxmlformats.org/drawingml/2006/chartDrawing">
    <cdr:from>
      <cdr:x>0.39977</cdr:x>
      <cdr:y>0.60649</cdr:y>
    </cdr:from>
    <cdr:to>
      <cdr:x>0.79927</cdr:x>
      <cdr:y>0.68316</cdr:y>
    </cdr:to>
    <cdr:sp macro="" textlink="">
      <cdr:nvSpPr>
        <cdr:cNvPr id="4" name="TextBox 6"/>
        <cdr:cNvSpPr txBox="1"/>
      </cdr:nvSpPr>
      <cdr:spPr>
        <a:xfrm xmlns:a="http://schemas.openxmlformats.org/drawingml/2006/main">
          <a:off x="1439965" y="1310018"/>
          <a:ext cx="1438993" cy="165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90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תנועה נטו</a:t>
          </a:r>
        </a:p>
      </cdr:txBody>
    </cdr:sp>
  </cdr:relSizeAnchor>
  <cdr:relSizeAnchor xmlns:cdr="http://schemas.openxmlformats.org/drawingml/2006/chartDrawing">
    <cdr:from>
      <cdr:x>0.39977</cdr:x>
      <cdr:y>0.68183</cdr:y>
    </cdr:from>
    <cdr:to>
      <cdr:x>0.79927</cdr:x>
      <cdr:y>0.759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1439965" y="1472753"/>
          <a:ext cx="1438993" cy="1666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90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יתרת נכסים</a:t>
          </a:r>
          <a:r>
            <a:rPr lang="he-IL" sz="900" baseline="0">
              <a:solidFill>
                <a:schemeClr val="bg1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במט"ח  - ציר ימין</a:t>
          </a:r>
          <a:endParaRPr lang="he-IL" sz="900">
            <a:solidFill>
              <a:schemeClr val="bg1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52552" y="492671"/>
    <xdr:ext cx="3600000" cy="2160000"/>
    <xdr:graphicFrame macro="">
      <xdr:nvGraphicFramePr>
        <xdr:cNvPr id="4" name="תרשים 3" descr="התנועות המצטברות נטו במט&quot;ח של הגופים המוסדיים" title="התנועות המצטברות נטו במט&quot;ח של הגופים המוסדי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3</xdr:col>
      <xdr:colOff>242845</xdr:colOff>
      <xdr:row>34</xdr:row>
      <xdr:rowOff>78829</xdr:rowOff>
    </xdr:from>
    <xdr:to>
      <xdr:col>3</xdr:col>
      <xdr:colOff>242845</xdr:colOff>
      <xdr:row>36</xdr:row>
      <xdr:rowOff>57931</xdr:rowOff>
    </xdr:to>
    <xdr:cxnSp macro="">
      <xdr:nvCxnSpPr>
        <xdr:cNvPr id="6" name="מחבר ישר 5"/>
        <xdr:cNvCxnSpPr/>
      </xdr:nvCxnSpPr>
      <xdr:spPr>
        <a:xfrm>
          <a:off x="11190804466" y="6555829"/>
          <a:ext cx="0" cy="360102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0.50185</cdr:x>
      <cdr:y>0.83024</cdr:y>
    </cdr:from>
    <cdr:to>
      <cdr:x>0.50185</cdr:x>
      <cdr:y>0.99696</cdr:y>
    </cdr:to>
    <cdr:cxnSp macro="">
      <cdr:nvCxnSpPr>
        <cdr:cNvPr id="3" name="מחבר ישר 2"/>
        <cdr:cNvCxnSpPr/>
      </cdr:nvCxnSpPr>
      <cdr:spPr>
        <a:xfrm xmlns:a="http://schemas.openxmlformats.org/drawingml/2006/main">
          <a:off x="1806672" y="1793329"/>
          <a:ext cx="0" cy="3601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179613</xdr:rowOff>
    </xdr:from>
    <xdr:to>
      <xdr:col>5</xdr:col>
      <xdr:colOff>186875</xdr:colOff>
      <xdr:row>13</xdr:row>
      <xdr:rowOff>53613</xdr:rowOff>
    </xdr:to>
    <xdr:graphicFrame macro="">
      <xdr:nvGraphicFramePr>
        <xdr:cNvPr id="2" name="תרשים 1" descr="שיעור החשיפה למט&quot;ח של הגופים המוסדיים" title="שיעור החשיפה למט&quot;ח של הגופים המוסד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0.5424</cdr:x>
      <cdr:y>0.88554</cdr:y>
    </cdr:from>
    <cdr:to>
      <cdr:x>0.94683</cdr:x>
      <cdr:y>0.97194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952624" y="2231571"/>
          <a:ext cx="1455964" cy="217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0.5424</cdr:x>
      <cdr:y>0.88554</cdr:y>
    </cdr:from>
    <cdr:to>
      <cdr:x>0.94683</cdr:x>
      <cdr:y>0.97194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1952624" y="2231571"/>
          <a:ext cx="1455964" cy="217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0.60234</cdr:x>
      <cdr:y>0.9148</cdr:y>
    </cdr:from>
    <cdr:to>
      <cdr:x>0.97368</cdr:x>
      <cdr:y>0.9417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606142" y="5551714"/>
          <a:ext cx="3456215" cy="163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224302</xdr:colOff>
      <xdr:row>2</xdr:row>
      <xdr:rowOff>41469</xdr:rowOff>
    </xdr:from>
    <xdr:to>
      <xdr:col>4</xdr:col>
      <xdr:colOff>554052</xdr:colOff>
      <xdr:row>13</xdr:row>
      <xdr:rowOff>105969</xdr:rowOff>
    </xdr:to>
    <xdr:graphicFrame macro="">
      <xdr:nvGraphicFramePr>
        <xdr:cNvPr id="2" name="תרשים 1" descr="החשיפה לשקלים במכשירי חוב ובמכשירים נגזרים של תושבי חוץ" title="החשיפה לשקלים במכשירי חוב ובמכשירים נגזרים של תושבי חוץ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14060</xdr:rowOff>
    </xdr:from>
    <xdr:to>
      <xdr:col>5</xdr:col>
      <xdr:colOff>186875</xdr:colOff>
      <xdr:row>13</xdr:row>
      <xdr:rowOff>78560</xdr:rowOff>
    </xdr:to>
    <xdr:graphicFrame macro="">
      <xdr:nvGraphicFramePr>
        <xdr:cNvPr id="2" name="תרשים 1" descr="אומדן התנועות נטו בנכסים שקליים מאזניים והחוץ-מאזניים  של תושבי חוץ" title="אומדן התנועות נטו בנכסים שקליים מאזניים והחוץ-מאזניים  של תושבי חוץ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71438</xdr:rowOff>
    </xdr:from>
    <xdr:to>
      <xdr:col>2</xdr:col>
      <xdr:colOff>234500</xdr:colOff>
      <xdr:row>13</xdr:row>
      <xdr:rowOff>135938</xdr:rowOff>
    </xdr:to>
    <xdr:graphicFrame macro="">
      <xdr:nvGraphicFramePr>
        <xdr:cNvPr id="4" name="תרשים 3" descr="רכישות מט&quot;ח מצטברות נטו של חברות הייבוא והייצוא העיקריות" title="רכישות מט&quot;ח מצטברות נטו של חברות הייבוא והייצוא העיקריו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0.07027</cdr:x>
      <cdr:y>0</cdr:y>
    </cdr:from>
    <cdr:to>
      <cdr:x>0.64734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351" y="59028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382394"/>
    <xdr:ext cx="3600000" cy="2160000"/>
    <xdr:graphicFrame macro="">
      <xdr:nvGraphicFramePr>
        <xdr:cNvPr id="2" name="תרשים 1" descr="יתרת הנכסים נטו של מערכת הבנקאות במטבע חוץ וסך החשיפה למטבע חוץ" title="יתרת הנכסים נטו של מערכת הבנקאות במטבע חוץ וסך החשיפה למטבע חוץ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47626" y="436563"/>
    <xdr:ext cx="3600000" cy="2160000"/>
    <xdr:graphicFrame macro="">
      <xdr:nvGraphicFramePr>
        <xdr:cNvPr id="3" name="תרשים 2" descr="יתרת המכשירים הנגזרים של מערכת הבנקאות במטבע חוץ מול מגזרים נגדיים " title="יתרת המכשירים הנגזרים של מערכת הבנקאות במטבע חוץ מול מגזרים נגדיים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111125" y="444500"/>
    <xdr:ext cx="3600000" cy="2160000"/>
    <xdr:graphicFrame macro="">
      <xdr:nvGraphicFramePr>
        <xdr:cNvPr id="4" name="תרשים 3" descr="יתרת הנכסים נטו של מערכת הבנקאות במטבע חוץ וסך החשיפה למטבע חוץ" title="יתרת הנכסים נטו של מערכת הבנקאות במטבע חוץ וסך החשיפה למטבע חוץ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140612</xdr:rowOff>
    </xdr:from>
    <xdr:to>
      <xdr:col>9</xdr:col>
      <xdr:colOff>39142</xdr:colOff>
      <xdr:row>19</xdr:row>
      <xdr:rowOff>21787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8016671" y="331112"/>
          <a:ext cx="7468642" cy="331017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142875</xdr:rowOff>
    </xdr:from>
    <xdr:to>
      <xdr:col>11</xdr:col>
      <xdr:colOff>647700</xdr:colOff>
      <xdr:row>23</xdr:row>
      <xdr:rowOff>0</xdr:rowOff>
    </xdr:to>
    <xdr:graphicFrame macro="">
      <xdr:nvGraphicFramePr>
        <xdr:cNvPr id="3" name="תרשים 2" title="איור ד'- 18: משקל הגופים המוסדיים מנפח המסחר הכולל במט&quot;ח, לפי מדינו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absoluteAnchor>
    <xdr:pos x="142875" y="285749"/>
    <xdr:ext cx="4314825" cy="2619375"/>
    <xdr:graphicFrame macro="">
      <xdr:nvGraphicFramePr>
        <xdr:cNvPr id="4" name="תרשים 3" descr="יתרת הנכסים נטו של מערכת הבנקאות במטבע חוץ וסך החשיפה למטבע חוץ" title="יתרת הנכסים נטו של מערכת הבנקאות במטבע חוץ וסך החשיפה למטבע חוץ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19050</xdr:rowOff>
    </xdr:from>
    <xdr:to>
      <xdr:col>4</xdr:col>
      <xdr:colOff>458085</xdr:colOff>
      <xdr:row>20</xdr:row>
      <xdr:rowOff>171927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945915" y="390525"/>
          <a:ext cx="6344535" cy="3419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7566" y="350678"/>
    <xdr:ext cx="3600000" cy="2160000"/>
    <xdr:graphicFrame macro="">
      <xdr:nvGraphicFramePr>
        <xdr:cNvPr id="2" name="תרשים 1" descr="תרומת השינוי של המטבעות השונים לשינוי בשער החליפין הנומינלי האפקטיבי" title="תרומת השינוי במטבעות השונים לשינוי בשער החליפין הנומינלי האפקטיבי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0.46516</cdr:x>
      <cdr:y>0.88815</cdr:y>
    </cdr:from>
    <cdr:to>
      <cdr:x>0.95414</cdr:x>
      <cdr:y>0.9992</cdr:y>
    </cdr:to>
    <cdr:sp macro="" textlink="">
      <cdr:nvSpPr>
        <cdr:cNvPr id="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674572" y="1918402"/>
          <a:ext cx="1760328" cy="239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800" b="0" i="0" u="none" strike="noStrike" baseline="0">
              <a:solidFill>
                <a:srgbClr val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תרומה לפיחות השקל    תרומה לייסוף השקל</a:t>
          </a:r>
        </a:p>
      </cdr:txBody>
    </cdr:sp>
  </cdr:relSizeAnchor>
  <cdr:relSizeAnchor xmlns:cdr="http://schemas.openxmlformats.org/drawingml/2006/chartDrawing">
    <cdr:from>
      <cdr:x>0.59188</cdr:x>
      <cdr:y>0.97714</cdr:y>
    </cdr:from>
    <cdr:to>
      <cdr:x>0.6794</cdr:x>
      <cdr:y>0.97714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30764" y="2110620"/>
          <a:ext cx="31507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0.72006</cdr:x>
      <cdr:y>0.97714</cdr:y>
    </cdr:from>
    <cdr:to>
      <cdr:x>0.80589</cdr:x>
      <cdr:y>0.97714</cdr:y>
    </cdr:to>
    <cdr:sp macro="" textlink="">
      <cdr:nvSpPr>
        <cdr:cNvPr id="15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2212" y="2110620"/>
          <a:ext cx="30898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108" y="387257"/>
    <xdr:ext cx="3600000" cy="2160000"/>
    <xdr:graphicFrame macro="">
      <xdr:nvGraphicFramePr>
        <xdr:cNvPr id="2" name="תרשים 1" descr="שיעור השינוי של הדולר כנגד המטבעות העיקריים" title="שיעור השינוי של הדולר כנגד המטבעות העיקרי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0.04185</cdr:x>
      <cdr:y>0.89523</cdr:y>
    </cdr:from>
    <cdr:to>
      <cdr:x>0.98405</cdr:x>
      <cdr:y>0.96501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0677" y="1933693"/>
          <a:ext cx="3391920" cy="15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endParaRPr lang="he-IL" sz="8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0.09095</cdr:x>
      <cdr:y>0.88663</cdr:y>
    </cdr:from>
    <cdr:to>
      <cdr:x>0.69794</cdr:x>
      <cdr:y>0.97874</cdr:y>
    </cdr:to>
    <cdr:sp macro="" textlink="">
      <cdr:nvSpPr>
        <cdr:cNvPr id="8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27422" y="1915121"/>
          <a:ext cx="2185164" cy="198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700" b="0" i="0" u="none" strike="noStrike" baseline="0">
              <a:solidFill>
                <a:srgbClr val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התחזקות הדולר</a:t>
          </a:r>
          <a:r>
            <a:rPr lang="en-US" sz="700" b="0" i="0" u="none" strike="noStrike" baseline="0">
              <a:solidFill>
                <a:srgbClr val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 </a:t>
          </a:r>
          <a:r>
            <a:rPr lang="he-IL" sz="700" b="0" i="0" u="none" strike="noStrike" baseline="0">
              <a:solidFill>
                <a:srgbClr val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היחלשות הדולר</a:t>
          </a:r>
          <a:r>
            <a:rPr lang="en-US" sz="700" b="0" i="0" u="none" strike="noStrike" baseline="0">
              <a:solidFill>
                <a:srgbClr val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  </a:t>
          </a:r>
          <a:endParaRPr lang="he-IL" sz="700" b="0" i="0" u="none" strike="noStrike" baseline="0">
            <a:solidFill>
              <a:srgbClr val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0.30363</cdr:x>
      <cdr:y>0.97267</cdr:y>
    </cdr:from>
    <cdr:to>
      <cdr:x>0.3911</cdr:x>
      <cdr:y>0.97267</cdr:y>
    </cdr:to>
    <cdr:sp macro="" textlink="">
      <cdr:nvSpPr>
        <cdr:cNvPr id="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93070" y="2100967"/>
          <a:ext cx="31489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0.42196</cdr:x>
      <cdr:y>0.9722</cdr:y>
    </cdr:from>
    <cdr:to>
      <cdr:x>0.50774</cdr:x>
      <cdr:y>0.9722</cdr:y>
    </cdr:to>
    <cdr:sp macro="" textlink="">
      <cdr:nvSpPr>
        <cdr:cNvPr id="11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19058" y="2099952"/>
          <a:ext cx="30880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353485</xdr:colOff>
      <xdr:row>2</xdr:row>
      <xdr:rowOff>23613</xdr:rowOff>
    </xdr:from>
    <xdr:to>
      <xdr:col>5</xdr:col>
      <xdr:colOff>508610</xdr:colOff>
      <xdr:row>13</xdr:row>
      <xdr:rowOff>88113</xdr:rowOff>
    </xdr:to>
    <xdr:graphicFrame macro="">
      <xdr:nvGraphicFramePr>
        <xdr:cNvPr id="4" name="תרשים 3" descr="השינוי בשער החליפין שקל/דולר לפי השפעה מקומית וגלובלית" title="השינוי בשער החליפין שקל/דולר לפי השפעה מקומית וגלובלי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353785</xdr:colOff>
      <xdr:row>13</xdr:row>
      <xdr:rowOff>88447</xdr:rowOff>
    </xdr:from>
    <xdr:to>
      <xdr:col>5</xdr:col>
      <xdr:colOff>523874</xdr:colOff>
      <xdr:row>17</xdr:row>
      <xdr:rowOff>81642</xdr:rowOff>
    </xdr:to>
    <xdr:graphicFrame macro="">
      <xdr:nvGraphicFramePr>
        <xdr:cNvPr id="5" name="תרשים 4" title="השינוי בשער החליפין לפי השפעה שנתית מקומית וגלובלי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0.65327</cdr:x>
      <cdr:y>0.4791</cdr:y>
    </cdr:from>
    <cdr:to>
      <cdr:x>0.84013</cdr:x>
      <cdr:y>0.60202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359180" y="1034855"/>
          <a:ext cx="674816" cy="265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700" b="0" i="0" u="none" strike="noStrike" baseline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התחזקות הדולר</a:t>
          </a:r>
          <a:r>
            <a:rPr lang="en-US" sz="700" b="0" i="0" u="none" strike="noStrike" baseline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endParaRPr lang="he-IL" sz="700" b="0" i="0" u="none" strike="noStrike" baseline="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0.64574</cdr:x>
      <cdr:y>0.49367</cdr:y>
    </cdr:from>
    <cdr:to>
      <cdr:x>0.64606</cdr:x>
      <cdr:y>0.55097</cdr:y>
    </cdr:to>
    <cdr:sp macro="" textlink="">
      <cdr:nvSpPr>
        <cdr:cNvPr id="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5400000" flipH="1">
          <a:off x="2270674" y="1127613"/>
          <a:ext cx="123766" cy="11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11;&#1489;&#1510;&#1497;%20&#1506;&#1494;&#1512;/09-2023%20&#1502;&#1496;&#1495;%20&#1502;&#1493;&#1505;&#1491;&#1497;&#1497;&#1501;%20&#1502;&#1492;&#1508;&#1497;&#1489;&#1493;&#149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גרפים"/>
      <sheetName val="הסברים על הנתונים"/>
      <sheetName val="מאקר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27" name="טבלה228" displayName="טבלה228" ref="G1:J15" totalsRowCount="1" headerRowDxfId="192" dataDxfId="190" headerRowBorderDxfId="191" tableBorderDxfId="189" headerRowCellStyle="Normal 2 3 3">
  <tableColumns count="4">
    <tableColumn id="2" name="חודש" dataDxfId="188" totalsRowDxfId="187" dataCellStyle="Normal 6 2"/>
    <tableColumn id="3" name="דולר/שקל" dataDxfId="186" dataCellStyle="Normal 6 2"/>
    <tableColumn id="4" name="אירו/שקל" dataDxfId="185" dataCellStyle="Normal 6 2"/>
    <tableColumn id="5" name="שער חליפין נומינלי אפקטיבי" dataDxfId="184" dataCellStyle="Normal 6 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מדדי דולר/שקל, אירו/שקל ושער החליפין הנומינלי האפקטיבי " altTextSummary="מדדי דולר/שקל, אירו/שקל ושער החליפין הנומינלי האפקטיבי שנת 2023 לפי חודשים"/>
    </ext>
  </extLst>
</table>
</file>

<file path=xl/tables/table10.xml><?xml version="1.0" encoding="utf-8"?>
<table xmlns="http://schemas.openxmlformats.org/spreadsheetml/2006/main" id="14" name="טבלה14" displayName="טבלה14" ref="A1:E25" totalsRowShown="0" headerRowDxfId="111" dataDxfId="109" headerRowBorderDxfId="110" tableBorderDxfId="108">
  <tableColumns count="5">
    <tableColumn id="1" name="שנה" dataDxfId="107"/>
    <tableColumn id="2" name="חודש" dataDxfId="106"/>
    <tableColumn id="4" name="התנועה נטו במכשירים נגזרים שקל/מט&quot;ח" dataDxfId="105"/>
    <tableColumn id="7" name="תנועה נטו במכשירי הון וחוב כולל תשלומי בטחונות במט&quot;ח*" dataDxfId="104"/>
    <tableColumn id="8" name="סך התנועה  בחשיפה למט&quot;ח (כולל נגזרים)" dataDxfId="10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התנועות המצטברות נטו במט&quot;ח של הגופים המוסדיים" altTextSummary="התנועות המצטברות נטו במט&quot;ח של הגופים המוסדיים"/>
    </ext>
  </extLst>
</table>
</file>

<file path=xl/tables/table11.xml><?xml version="1.0" encoding="utf-8"?>
<table xmlns="http://schemas.openxmlformats.org/spreadsheetml/2006/main" id="19" name="טבלה19" displayName="טבלה19" ref="A2:F26" totalsRowShown="0" headerRowBorderDxfId="102" headerRowCellStyle="Normal" dataCellStyle="Normal">
  <tableColumns count="6">
    <tableColumn id="6" name="שנה" dataCellStyle="Normal"/>
    <tableColumn id="1" name="תאריך" dataCellStyle="Normal"/>
    <tableColumn id="2" name="יתרת מניות" dataCellStyle="Normal"/>
    <tableColumn id="3" name="פער יתרות" dataCellStyle="Normal"/>
    <tableColumn id="4" name="תנועה נטו" dataCellStyle="Normal"/>
    <tableColumn id="5" name="שינוי מחיר" dataCellStyle="Normal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יתרת המניות הזרות – פירוק לתנועות ולמחירים" altTextSummary="יתרת המניות הזרות – פירוק לתנועות ולמחירים"/>
    </ext>
  </extLst>
</table>
</file>

<file path=xl/tables/table12.xml><?xml version="1.0" encoding="utf-8"?>
<table xmlns="http://schemas.openxmlformats.org/spreadsheetml/2006/main" id="2" name="טבלה2" displayName="טבלה2" ref="A1:G25" totalsRowShown="0" headerRowDxfId="101" dataDxfId="100">
  <autoFilter ref="A1:G25"/>
  <tableColumns count="7">
    <tableColumn id="1" name="שנה" dataDxfId="99" totalsRowDxfId="98"/>
    <tableColumn id="2" name="חודש" dataDxfId="97" totalsRowDxfId="96"/>
    <tableColumn id="8" name="עמודה2" dataDxfId="95" totalsRowDxfId="94"/>
    <tableColumn id="3" name="סך החשיפה למט&quot;ח - ציר ימין" dataDxfId="93" totalsRowDxfId="92"/>
    <tableColumn id="4" name="חשיפה למט&quot;ח בנכסים מאזניים" dataDxfId="91" totalsRowDxfId="90"/>
    <tableColumn id="5" name="חשיפה למט&quot;ח במכשירים נגזרים" dataDxfId="89" totalsRowDxfId="88"/>
    <tableColumn id="6" name="שיעור החשיפה למט&quot;ח מסך הנכסים (ציר ימין)" dataDxfId="87" totalsRowDxfId="86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התנועות המצטברות נטו במט&quot;ח של הגופים המוסדיים" altTextSummary="התנועות המצטברות נטו במט&quot;ח של הגופים המוסדיים"/>
    </ext>
  </extLst>
</table>
</file>

<file path=xl/tables/table13.xml><?xml version="1.0" encoding="utf-8"?>
<table xmlns="http://schemas.openxmlformats.org/spreadsheetml/2006/main" id="15" name="טבלה15" displayName="טבלה15" ref="A1:J6" totalsRowShown="0" headerRowDxfId="85" dataDxfId="83" headerRowBorderDxfId="84" tableBorderDxfId="82" totalsRowBorderDxfId="81" dataCellStyle="Percent">
  <tableColumns count="10">
    <tableColumn id="1" name="גופים מוסדיים" dataDxfId="80"/>
    <tableColumn id="2" name="2015" dataDxfId="79" dataCellStyle="Percent"/>
    <tableColumn id="4" name="2017" dataDxfId="78" dataCellStyle="Percent"/>
    <tableColumn id="3" name="2016" dataDxfId="77" dataCellStyle="Percent"/>
    <tableColumn id="5" name="2018" dataDxfId="76" dataCellStyle="Percent"/>
    <tableColumn id="6" name="2019" dataDxfId="75" dataCellStyle="Percent"/>
    <tableColumn id="7" name="2020" dataDxfId="74" dataCellStyle="Percent"/>
    <tableColumn id="8" name="2021" dataDxfId="73" dataCellStyle="Percent"/>
    <tableColumn id="9" name="2022" dataDxfId="72" dataCellStyle="Percent"/>
    <tableColumn id="10" name="2023" dataDxfId="71" dataCellStyle="Percent">
      <calculatedColumnFormula>INDEX('[1]פוזיצית מט"ח'!$179:$179,1,J$1)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שיעור החשיפה של הגופים המוסדיים למטבע חוץ"/>
    </ext>
  </extLst>
</table>
</file>

<file path=xl/tables/table14.xml><?xml version="1.0" encoding="utf-8"?>
<table xmlns="http://schemas.openxmlformats.org/spreadsheetml/2006/main" id="28" name="טבלה1329" displayName="טבלה1329" ref="A1:F50" totalsRowShown="0" headerRowDxfId="70" dataDxfId="69">
  <tableColumns count="6">
    <tableColumn id="1" name="שנה" dataDxfId="68"/>
    <tableColumn id="2" name="חודש" dataDxfId="67" dataCellStyle="Normal_חשיפה_תושבי_חוץ_רביעים4 2010(2)"/>
    <tableColumn id="3" name="מכשירים נגזרים" dataDxfId="66" dataCellStyle="Normal_חשיפה_תושבי_חוץ_רביעים4 2010(2)"/>
    <tableColumn id="4" name="מכשירי חוב" dataDxfId="65"/>
    <tableColumn id="6" name="מכשירי הון" dataDxfId="64"/>
    <tableColumn id="5" name="חשיפה בשקלים" dataDxfId="63">
      <calculatedColumnFormula>טבלה1329[[#This Row],[מכשירים נגזרים]]+טבלה1329[[#This Row],[מכשירי חוב]]+טבלה1329[[#This Row],[מכשירי הון]]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החשיפה לשקלים במכשירי חוב ובמכשירים נגזרים של תושבי חוץ" altTextSummary="החשיפה לשקלים במכשירי חוב ובמכשירים נגזרים של תושבי חוץ"/>
    </ext>
  </extLst>
</table>
</file>

<file path=xl/tables/table15.xml><?xml version="1.0" encoding="utf-8"?>
<table xmlns="http://schemas.openxmlformats.org/spreadsheetml/2006/main" id="25" name="טבלה1226" displayName="טבלה1226" ref="A1:E13" totalsRowShown="0" headerRowDxfId="62" dataDxfId="60" headerRowBorderDxfId="61" tableBorderDxfId="59" totalsRowBorderDxfId="58">
  <tableColumns count="5">
    <tableColumn id="1" name="תאריך" dataDxfId="57"/>
    <tableColumn id="2" name="תנועות נטו במכשירי הון" dataDxfId="56" dataCellStyle="Comma"/>
    <tableColumn id="3" name="תנועות נטו במכשירי חוב" dataDxfId="55" dataCellStyle="Comma"/>
    <tableColumn id="4" name="תנועה נטו בחשיפה לשקלים באמצעות מכשירים נגזרים" dataDxfId="54"/>
    <tableColumn id="5" name="סך הכל תנועה בנכסים שקליים" dataDxfId="5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ומדן התנועות נטו בנכסים שקליים של תושבי חוץ " altTextSummary="אומדן התנועות נטו בנכסים שקליים של תושבי חוץ "/>
    </ext>
  </extLst>
</table>
</file>

<file path=xl/tables/table16.xml><?xml version="1.0" encoding="utf-8"?>
<table xmlns="http://schemas.openxmlformats.org/spreadsheetml/2006/main" id="16" name="טבלה16" displayName="טבלה16" ref="A1:E7" totalsRowShown="0" headerRowDxfId="52" dataDxfId="50" headerRowBorderDxfId="51" tableBorderDxfId="49" totalsRowBorderDxfId="48" dataCellStyle="Normal 6">
  <tableColumns count="5">
    <tableColumn id="1" name="שנה" dataDxfId="47" dataCellStyle="Normal 6"/>
    <tableColumn id="3" name="המגזר העסקי" dataDxfId="46" dataCellStyle="Normal 6">
      <calculatedColumnFormula>SUM(טבלה16[[#This Row],[חברות ייבוא עיקריות]:[אחר]])</calculatedColumnFormula>
    </tableColumn>
    <tableColumn id="4" name="חברות ייבוא עיקריות" dataDxfId="45" dataCellStyle="Normal 6"/>
    <tableColumn id="5" name="חברות ייצוא עיקריות" dataDxfId="44" dataCellStyle="Normal 6"/>
    <tableColumn id="6" name="אחר" dataDxfId="43" dataCellStyle="Normal 6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רכישות מט&quot;ח מצטברות נטו של חברות הייבוא והייצוא העיקריות" altTextSummary="רכישות מט&quot;ח מצטברות נטו של חברות הייבוא והייצוא העיקריות"/>
    </ext>
  </extLst>
</table>
</file>

<file path=xl/tables/table17.xml><?xml version="1.0" encoding="utf-8"?>
<table xmlns="http://schemas.openxmlformats.org/spreadsheetml/2006/main" id="17" name="טבלה17" displayName="טבלה17" ref="A1:D181" totalsRowShown="0" headerRowDxfId="42" dataDxfId="40" headerRowBorderDxfId="41" tableBorderDxfId="39" totalsRowBorderDxfId="38">
  <tableColumns count="4">
    <tableColumn id="1" name="תאריך" dataDxfId="37"/>
    <tableColumn id="2" name="מכשירי הון ומכשירי חוב " dataDxfId="36" dataCellStyle="Comma"/>
    <tableColumn id="3" name="מכשירים נגזרים" dataDxfId="35" dataCellStyle="Comma"/>
    <tableColumn id="4" name="סך החשיפה למטבע חוץ" dataDxfId="34" dataCellStyle="Comma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יתרת הנכסים נטו של מערכת הבנקאות במטבע חוץ וסך החשיפה למטבע חוץ" altTextSummary="יתרת הנכסים נטו של מערכת הבנקאות במטבע חוץ וסך החשיפה למטבע חוץ"/>
    </ext>
  </extLst>
</table>
</file>

<file path=xl/tables/table18.xml><?xml version="1.0" encoding="utf-8"?>
<table xmlns="http://schemas.openxmlformats.org/spreadsheetml/2006/main" id="5" name="טבלה176" displayName="טבלה176" ref="A1:F110" totalsRowShown="0" headerRowDxfId="33" dataDxfId="31" headerRowBorderDxfId="32" tableBorderDxfId="30" totalsRowBorderDxfId="29">
  <tableColumns count="6">
    <tableColumn id="1" name="תאריך" dataDxfId="28"/>
    <tableColumn id="2" name="מערכת הבנקאות" dataDxfId="27" dataCellStyle="Comma"/>
    <tableColumn id="3" name="תושבי חוץ" dataDxfId="26" dataCellStyle="Comma"/>
    <tableColumn id="4" name="מוסדיים" dataDxfId="25" dataCellStyle="Comma"/>
    <tableColumn id="5" name="מגזר עסקי" dataDxfId="24"/>
    <tableColumn id="6" name="תושבי ישראל אחרים" dataDxfId="2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יתרת המכשירים הנגזרים של מערכת הבנקאות במטבע חוץ מול מגזרים נגדיים " altTextSummary="יתרת המכשירים הנגזרים של מערכת הבנקאות במטבע חוץ מול מגזרים נגדיים "/>
    </ext>
  </extLst>
</table>
</file>

<file path=xl/tables/table19.xml><?xml version="1.0" encoding="utf-8"?>
<table xmlns="http://schemas.openxmlformats.org/spreadsheetml/2006/main" id="26" name="טבלה1727" displayName="טבלה1727" ref="A1:C49" totalsRowShown="0" headerRowDxfId="22" dataDxfId="20" headerRowBorderDxfId="21" tableBorderDxfId="19" totalsRowBorderDxfId="18">
  <tableColumns count="3">
    <tableColumn id="1" name="חודש" dataDxfId="17"/>
    <tableColumn id="3" name="S&amp;P500" dataDxfId="16" dataCellStyle="Comma"/>
    <tableColumn id="4" name="רכישות מצטברות נטו של הגופים המוסדיים (ציר ימין)" dataDxfId="15" dataCellStyle="Comma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רכישות מט&quot;ח מצטברות נטו של הגופים המוסדיים ומדדS&amp;P500 " altTextSummary="רכישות מט&quot;ח מצטברות נטו של הגופים המוסדיים ומדדS&amp;P500 "/>
    </ext>
  </extLst>
</table>
</file>

<file path=xl/tables/table2.xml><?xml version="1.0" encoding="utf-8"?>
<table xmlns="http://schemas.openxmlformats.org/spreadsheetml/2006/main" id="1" name="טבלה1" displayName="טבלה1" ref="A1:E109" totalsRowShown="0" headerRowDxfId="183" tableBorderDxfId="182" headerRowCellStyle="Normal 2 3 3">
  <tableColumns count="5">
    <tableColumn id="1" name="תאריך" dataDxfId="181"/>
    <tableColumn id="2" name="חודש" dataDxfId="180"/>
    <tableColumn id="3" name="שקל/דולר" dataDxfId="179" dataCellStyle="Normal 6 2"/>
    <tableColumn id="4" name="אירו/שקל" dataDxfId="178" dataCellStyle="Normal 6 2"/>
    <tableColumn id="5" name="שער חליפין נומינלי אפקטיבי" dataDxfId="177" dataCellStyle="Normal 6 2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מדדי דולר/שקל, אירו/שקל ושער החליפין הנומינלי האפקטיבי " altTextSummary="מדדי דולר/שקל, אירו/שקל ושער החליפין הנומינלי האפקטיבי לפי חודשים "/>
    </ext>
  </extLst>
</table>
</file>

<file path=xl/tables/table20.xml><?xml version="1.0" encoding="utf-8"?>
<table xmlns="http://schemas.openxmlformats.org/spreadsheetml/2006/main" id="10" name="Table711" displayName="Table711" ref="A1:F4" totalsRowShown="0" headerRowDxfId="14" headerRowBorderDxfId="13">
  <autoFilter ref="A1:F4"/>
  <tableColumns count="6">
    <tableColumn id="1" name="מדד"/>
    <tableColumn id="2" name="2020"/>
    <tableColumn id="3" name="2021"/>
    <tableColumn id="4" name="2022"/>
    <tableColumn id="5" name="2023 Q1-Q3"/>
    <tableColumn id="6" name="2023 Q4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יור ד'-17: המתאם בין רכישות המט&quot;ח נטו של הגופים המוסדיים לבין מדדי מניות בחו&quot;ל" altTextSummary="המתאם בין רכישות המט&quot;ח נטו של הגופים המוסדיים לבין מדדי מניות בחו&quot;ל"/>
    </ext>
  </extLst>
</table>
</file>

<file path=xl/tables/table21.xml><?xml version="1.0" encoding="utf-8"?>
<table xmlns="http://schemas.openxmlformats.org/spreadsheetml/2006/main" id="12" name="Table12" displayName="Table12" ref="A1:C49" totalsRowShown="0" headerRowDxfId="12" headerRowBorderDxfId="11" tableBorderDxfId="10" totalsRowBorderDxfId="9">
  <autoFilter ref="A1:C49"/>
  <tableColumns count="3">
    <tableColumn id="1" name="חודש" dataDxfId="8"/>
    <tableColumn id="2" name="דולר שקל (ציר ימין)" dataDxfId="7" dataCellStyle="Comma"/>
    <tableColumn id="3" name="S&amp;P500" dataDxfId="6" dataCellStyle="Comma"/>
  </tableColumns>
  <tableStyleInfo name="סגנון טבלה 2" showFirstColumn="0" showLastColumn="0" showRowStripes="1" showColumnStripes="0"/>
  <extLst>
    <ext xmlns:x14="http://schemas.microsoft.com/office/spreadsheetml/2009/9/main" uri="{504A1905-F514-4f6f-8877-14C23A59335A}">
      <x14:table altText="שער הדולר ומדד S&amp;P500" altTextSummary="שער הדולר ומדד S&amp;P500"/>
    </ext>
  </extLst>
</table>
</file>

<file path=xl/tables/table22.xml><?xml version="1.0" encoding="utf-8"?>
<table xmlns="http://schemas.openxmlformats.org/spreadsheetml/2006/main" id="7" name="Table7" displayName="Table7" ref="A1:F4" totalsRowShown="0" headerRowDxfId="5" headerRowBorderDxfId="4">
  <autoFilter ref="A1:F4"/>
  <tableColumns count="6">
    <tableColumn id="1" name="מדד"/>
    <tableColumn id="2" name="2020"/>
    <tableColumn id="3" name="2021"/>
    <tableColumn id="4" name="2022"/>
    <tableColumn id="5" name="2023 Q1-Q3"/>
    <tableColumn id="6" name="2023 Q4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יור ד'-19: המתאם בין שער החליפין דולר/שקל לבין מדדי מניות בחו&quot;ל" altTextSummary="המתאם בין שער החליפין דולר/שקל לבין מדדי מניות בחו&quot;ל"/>
    </ext>
  </extLst>
</table>
</file>

<file path=xl/tables/table23.xml><?xml version="1.0" encoding="utf-8"?>
<table xmlns="http://schemas.openxmlformats.org/spreadsheetml/2006/main" id="22" name="טבלה22" displayName="טבלה22" ref="A1:I22" totalsRowShown="0" headerRowDxfId="3" dataDxfId="1" headerRowBorderDxfId="2" tableBorderDxfId="0">
  <tableColumns count="9">
    <tableColumn id="1" name="אינדיקטורים מרכזיים"/>
    <tableColumn id="2" name="הרמה"/>
    <tableColumn id="3" name="עמודה1"/>
    <tableColumn id="4" name="עמודה2"/>
    <tableColumn id="5" name="עמודה3"/>
    <tableColumn id="11" name="עמודה8"/>
    <tableColumn id="6" name="השינוי"/>
    <tableColumn id="7" name="עמודה4"/>
    <tableColumn id="8" name="עמודה5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לוח אינדיקטורים" altTextSummary="לוח אינדיקטורים"/>
    </ext>
  </extLst>
</table>
</file>

<file path=xl/tables/table3.xml><?xml version="1.0" encoding="utf-8"?>
<table xmlns="http://schemas.openxmlformats.org/spreadsheetml/2006/main" id="3" name="טבלה3" displayName="טבלה3" ref="A1:B14" totalsRowShown="0" headerRowDxfId="176" dataDxfId="175" tableBorderDxfId="174">
  <sortState ref="A2:B14">
    <sortCondition descending="1" ref="B6"/>
  </sortState>
  <tableColumns count="2">
    <tableColumn id="1" name="מדינה (מטבע)" dataDxfId="173"/>
    <tableColumn id="2" name="תרומה לפיחות" dataDxfId="17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תרומת השינוי במטבעות השונים לשינוי בשער החליפין הנומינלי האפקטיבי " altTextSummary="תרומת השינוי במטבעות השונים לשינוי בשער החליפין הנומינלי האפקטיבי "/>
    </ext>
  </extLst>
</table>
</file>

<file path=xl/tables/table4.xml><?xml version="1.0" encoding="utf-8"?>
<table xmlns="http://schemas.openxmlformats.org/spreadsheetml/2006/main" id="4" name="טבלה4" displayName="טבלה4" ref="A2:C14" totalsRowShown="0" headerRowDxfId="171" dataDxfId="170">
  <sortState ref="A3:C17">
    <sortCondition ref="B16"/>
  </sortState>
  <tableColumns count="3">
    <tableColumn id="1" name="מדינה" dataDxfId="169"/>
    <tableColumn id="2" name="שינוי 1" dataDxfId="168"/>
    <tableColumn id="3" name="שינוי 2" dataDxfId="167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שיעור השינוי של הדולר כנגד המטבעות העיקריים" altTextSummary="שיעור השינוי של הדולר כנגד המטבעות העיקריים"/>
    </ext>
  </extLst>
</table>
</file>

<file path=xl/tables/table5.xml><?xml version="1.0" encoding="utf-8"?>
<table xmlns="http://schemas.openxmlformats.org/spreadsheetml/2006/main" id="6" name="טבלה6" displayName="טבלה6" ref="A1:H13" totalsRowShown="0" headerRowDxfId="166" dataDxfId="165" headerRowCellStyle="Normal 120" dataCellStyle="Normal 120">
  <tableColumns count="8">
    <tableColumn id="1" name="עמודה1" dataDxfId="164" dataCellStyle="Normal 120"/>
    <tableColumn id="2" name="חודש" dataDxfId="163" dataCellStyle="Normal 120"/>
    <tableColumn id="3" name="גלובלי" dataDxfId="162" dataCellStyle="Normal 120"/>
    <tableColumn id="4" name="מקומי" dataDxfId="161" dataCellStyle="Normal 120"/>
    <tableColumn id="5" name="דולר\שקל" dataDxfId="160" dataCellStyle="Normal 120"/>
    <tableColumn id="6" name="שנה" dataDxfId="159" dataCellStyle="Normal 120"/>
    <tableColumn id="7" name="גלובלי 2" dataDxfId="158" dataCellStyle="Normal 120">
      <calculatedColumnFormula>ABS(SUM(טבלה6[גלובלי]))</calculatedColumnFormula>
    </tableColumn>
    <tableColumn id="8" name="מקומי 2" dataDxfId="157" dataCellStyle="Normal 120">
      <calculatedColumnFormula>SUM(טבלה6[מקומי])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השינוי בשער החליפין שקל/דולר לפי השפעה מקומית וגלובלית" altTextSummary="השינוי בשער החליפין שקל/דולר לפי השפעה מקומית וגלובלית"/>
    </ext>
  </extLst>
</table>
</file>

<file path=xl/tables/table6.xml><?xml version="1.0" encoding="utf-8"?>
<table xmlns="http://schemas.openxmlformats.org/spreadsheetml/2006/main" id="9" name="טבלה9" displayName="טבלה9" ref="A1:E73" totalsRowShown="0" headerRowDxfId="156" dataDxfId="155" dataCellStyle="Normal 3 2">
  <tableColumns count="5">
    <tableColumn id="1" name="שנה" dataDxfId="154"/>
    <tableColumn id="2" name="חודש" dataDxfId="153"/>
    <tableColumn id="3" name="ממוצע השווקים המתעוררים" dataDxfId="152" dataCellStyle="Normal 3 2"/>
    <tableColumn id="4" name="ממוצע השווקים המפותחים" dataDxfId="151" dataCellStyle="Normal 3 2"/>
    <tableColumn id="5" name="סטיית התקן הגלומה בישראל" dataDxfId="150" dataCellStyle="Normal 3 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סטיית התקן הגלומה באופציות על שערי החליפין מול הדולר " altTextSummary="סטיית התקן הגלומה באופציות על שערי החליפין מול הדולר "/>
    </ext>
  </extLst>
</table>
</file>

<file path=xl/tables/table7.xml><?xml version="1.0" encoding="utf-8"?>
<table xmlns="http://schemas.openxmlformats.org/spreadsheetml/2006/main" id="8" name="טבלה8" displayName="טבלה8" ref="A1:E193" totalsRowShown="0" headerRowDxfId="149" dataDxfId="148">
  <tableColumns count="5">
    <tableColumn id="1" name="תאריך" dataDxfId="147"/>
    <tableColumn id="2" name="סת&quot;ב" dataDxfId="146" dataCellStyle="Percent 2"/>
    <tableColumn id="3" name="עזר - שנה" dataDxfId="145"/>
    <tableColumn id="4" name="עזר - ממוצע 2022" dataDxfId="144">
      <calculatedColumnFormula>AVERAGE($B$170:$B$181)</calculatedColumnFormula>
    </tableColumn>
    <tableColumn id="5" name="עזר - ממוצע 2023" dataDxfId="143">
      <calculatedColumnFormula>AVERAGE($B$182:$B$193)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סטיית התקן של השינוי בשער חליפין " altTextSummary="סטיית התקן של השינוי בשער חליפין "/>
    </ext>
  </extLst>
</table>
</file>

<file path=xl/tables/table8.xml><?xml version="1.0" encoding="utf-8"?>
<table xmlns="http://schemas.openxmlformats.org/spreadsheetml/2006/main" id="23" name="טבלה1024" displayName="טבלה1024" ref="A1:I39" totalsRowCount="1" headerRowDxfId="142" dataDxfId="141" tableBorderDxfId="140">
  <tableColumns count="9">
    <tableColumn id="1" name="שנה" dataDxfId="139" totalsRowDxfId="138"/>
    <tableColumn id="2" name="חודש" totalsRowLabel="." dataDxfId="137" totalsRowDxfId="136"/>
    <tableColumn id="3" name="הגופים המוסדיים" dataDxfId="135" totalsRowDxfId="134"/>
    <tableColumn id="4" name="תושבי חוץ" dataDxfId="133" totalsRowDxfId="132"/>
    <tableColumn id="5" name="בנק ישראל" dataDxfId="131" totalsRowDxfId="130"/>
    <tableColumn id="6" name="המגזר העסקי" dataDxfId="129" totalsRowDxfId="128"/>
    <tableColumn id="7" name="משקי בית" dataDxfId="127" totalsRowDxfId="126"/>
    <tableColumn id="8" name="תושב חוץ פיננסי" dataDxfId="125" totalsRowDxfId="124"/>
    <tableColumn id="9" name="תושב חוץ אחר" dataDxfId="12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ומדן רכישות מטבע החוץ (+) המצטברות נטו של המגזרים העיקריים" altTextSummary="אומדן רכישות מטבע החוץ (+) המצטברות נטו של המגזרים העיקריים"/>
    </ext>
  </extLst>
</table>
</file>

<file path=xl/tables/table9.xml><?xml version="1.0" encoding="utf-8"?>
<table xmlns="http://schemas.openxmlformats.org/spreadsheetml/2006/main" id="11" name="טבלה11" displayName="טבלה11" ref="A1:I7" totalsRowShown="0" headerRowDxfId="122" dataDxfId="121">
  <tableColumns count="9">
    <tableColumn id="1" name="מגזר" dataDxfId="120" dataCellStyle="Comma"/>
    <tableColumn id="5" name="עזר " dataDxfId="119"/>
    <tableColumn id="6" name="2021" dataDxfId="118"/>
    <tableColumn id="7" name="עזר2" dataDxfId="117"/>
    <tableColumn id="8" name="עזר3" dataDxfId="116"/>
    <tableColumn id="9" name="2022" dataDxfId="115"/>
    <tableColumn id="10" name="עזר5" dataDxfId="114"/>
    <tableColumn id="11" name="עזר6" dataDxfId="113"/>
    <tableColumn id="2" name="2023" dataDxfId="11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ומדן רכישות מטבע החוץ (+) המצטברות נטו של המגזרים העיקריים" altTextSummary="אומדן רכישות מטבע החוץ (+) המצטברות נטו של המגזרים העיקריים"/>
    </ext>
  </extLst>
</table>
</file>

<file path=xl/theme/theme1.xml><?xml version="1.0" encoding="utf-8"?>
<a:theme xmlns:a="http://schemas.openxmlformats.org/drawingml/2006/main" name="ערכת נושא Office">
  <a:themeElements>
    <a:clrScheme name="צבעים למבט סטטיסט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C1C25"/>
      </a:accent1>
      <a:accent2>
        <a:srgbClr val="74BD5B"/>
      </a:accent2>
      <a:accent3>
        <a:srgbClr val="0093CB"/>
      </a:accent3>
      <a:accent4>
        <a:srgbClr val="9871AF"/>
      </a:accent4>
      <a:accent5>
        <a:srgbClr val="EF6000"/>
      </a:accent5>
      <a:accent6>
        <a:srgbClr val="09C2C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1">
    <tabColor rgb="FF009900"/>
  </sheetPr>
  <dimension ref="A1:J4724"/>
  <sheetViews>
    <sheetView rightToLeft="1" zoomScaleNormal="100" workbookViewId="0">
      <pane ySplit="1" topLeftCell="A2" activePane="bottomLeft" state="frozen"/>
      <selection activeCell="E18" sqref="E18"/>
      <selection pane="bottomLeft" activeCell="G7" sqref="G7"/>
    </sheetView>
  </sheetViews>
  <sheetFormatPr defaultRowHeight="15"/>
  <cols>
    <col min="1" max="1" width="9.875" style="14" bestFit="1" customWidth="1"/>
    <col min="2" max="2" width="10.375" style="14" customWidth="1"/>
    <col min="3" max="3" width="17.125" style="55" customWidth="1"/>
    <col min="4" max="4" width="23.375" style="55" bestFit="1" customWidth="1"/>
    <col min="5" max="10" width="23.375" style="55" customWidth="1"/>
    <col min="11" max="16384" width="9" style="14"/>
  </cols>
  <sheetData>
    <row r="1" spans="1:10" s="53" customFormat="1">
      <c r="A1" s="150" t="s">
        <v>18</v>
      </c>
      <c r="B1" s="147" t="s">
        <v>19</v>
      </c>
      <c r="C1" s="147" t="s">
        <v>0</v>
      </c>
      <c r="D1" s="147" t="s">
        <v>92</v>
      </c>
      <c r="E1" s="147" t="s">
        <v>53</v>
      </c>
      <c r="F1" s="226"/>
      <c r="G1" s="13" t="s">
        <v>19</v>
      </c>
      <c r="H1" s="13" t="s">
        <v>94</v>
      </c>
      <c r="I1" s="13" t="s">
        <v>92</v>
      </c>
      <c r="J1" s="119" t="s">
        <v>53</v>
      </c>
    </row>
    <row r="2" spans="1:10">
      <c r="A2" s="151">
        <v>42035</v>
      </c>
      <c r="B2" s="148">
        <v>1</v>
      </c>
      <c r="C2" s="149">
        <v>100</v>
      </c>
      <c r="D2" s="149">
        <v>100</v>
      </c>
      <c r="E2" s="149">
        <v>100</v>
      </c>
      <c r="F2" s="227"/>
      <c r="G2" s="12"/>
      <c r="H2" s="6">
        <v>100</v>
      </c>
      <c r="I2" s="6">
        <v>100</v>
      </c>
      <c r="J2" s="6">
        <v>100</v>
      </c>
    </row>
    <row r="3" spans="1:10">
      <c r="A3" s="151">
        <v>42063</v>
      </c>
      <c r="B3" s="148">
        <v>2</v>
      </c>
      <c r="C3" s="149">
        <v>101.07033639143732</v>
      </c>
      <c r="D3" s="149">
        <v>99.878725267815028</v>
      </c>
      <c r="E3" s="149">
        <v>100.11635396644488</v>
      </c>
      <c r="F3" s="227"/>
      <c r="G3" s="12">
        <v>1</v>
      </c>
      <c r="H3" s="6">
        <v>98.749644785450414</v>
      </c>
      <c r="I3" s="6">
        <v>100.30908606448176</v>
      </c>
      <c r="J3" s="6">
        <v>99.943622191639847</v>
      </c>
    </row>
    <row r="4" spans="1:10">
      <c r="A4" s="151">
        <v>42094</v>
      </c>
      <c r="B4" s="148">
        <v>3</v>
      </c>
      <c r="C4" s="149">
        <v>101.42711518858307</v>
      </c>
      <c r="D4" s="149">
        <v>95.975475554158152</v>
      </c>
      <c r="E4" s="149">
        <v>99.151244953558745</v>
      </c>
      <c r="F4" s="227"/>
      <c r="G4" s="12">
        <v>2</v>
      </c>
      <c r="H4" s="6">
        <v>104.23415743108838</v>
      </c>
      <c r="I4" s="6">
        <v>103.68505195843326</v>
      </c>
      <c r="J4" s="6">
        <v>103.7644952115629</v>
      </c>
    </row>
    <row r="5" spans="1:10">
      <c r="A5" s="151">
        <v>42124</v>
      </c>
      <c r="B5" s="148">
        <v>4</v>
      </c>
      <c r="C5" s="149">
        <v>98.394495412844037</v>
      </c>
      <c r="D5" s="149">
        <v>96.963640038628242</v>
      </c>
      <c r="E5" s="149">
        <v>98.287450964877479</v>
      </c>
      <c r="F5" s="227"/>
      <c r="G5" s="12">
        <v>3</v>
      </c>
      <c r="H5" s="6">
        <v>102.72804774083546</v>
      </c>
      <c r="I5" s="6">
        <v>104.77484678923528</v>
      </c>
      <c r="J5" s="6">
        <v>103.335004354977</v>
      </c>
    </row>
    <row r="6" spans="1:10">
      <c r="A6" s="151">
        <v>42155</v>
      </c>
      <c r="B6" s="148">
        <v>5</v>
      </c>
      <c r="C6" s="149">
        <v>98.776758409785941</v>
      </c>
      <c r="D6" s="149">
        <v>95.452197543063761</v>
      </c>
      <c r="E6" s="149">
        <v>97.577926362940346</v>
      </c>
      <c r="F6" s="227"/>
      <c r="G6" s="12">
        <v>4</v>
      </c>
      <c r="H6" s="6">
        <v>103.4668940039784</v>
      </c>
      <c r="I6" s="6">
        <v>106.63735678124169</v>
      </c>
      <c r="J6" s="6">
        <v>104.11400452348738</v>
      </c>
    </row>
    <row r="7" spans="1:10">
      <c r="A7" s="151">
        <v>42185</v>
      </c>
      <c r="B7" s="148">
        <v>6</v>
      </c>
      <c r="C7" s="149">
        <v>96.049949031600406</v>
      </c>
      <c r="D7" s="149">
        <v>94.760482403934688</v>
      </c>
      <c r="E7" s="149">
        <v>95.460316255619588</v>
      </c>
      <c r="F7" s="227"/>
      <c r="G7" s="12">
        <v>5</v>
      </c>
      <c r="H7" s="6">
        <v>105.56976413753907</v>
      </c>
      <c r="I7" s="6">
        <v>105.7074340527578</v>
      </c>
      <c r="J7" s="6">
        <v>104.51186841063983</v>
      </c>
    </row>
    <row r="8" spans="1:10">
      <c r="A8" s="151">
        <v>42216</v>
      </c>
      <c r="B8" s="148">
        <v>7</v>
      </c>
      <c r="C8" s="149">
        <v>96.40672782874617</v>
      </c>
      <c r="D8" s="149">
        <v>92.905428167179466</v>
      </c>
      <c r="E8" s="149">
        <v>94.274645290694636</v>
      </c>
      <c r="F8" s="227"/>
      <c r="G8" s="12">
        <v>6</v>
      </c>
      <c r="H8" s="6">
        <v>105.14350667803353</v>
      </c>
      <c r="I8" s="6">
        <v>107.07434052757795</v>
      </c>
      <c r="J8" s="6">
        <v>103.09020196446126</v>
      </c>
    </row>
    <row r="9" spans="1:10">
      <c r="A9" s="151">
        <v>42247</v>
      </c>
      <c r="B9" s="148">
        <v>8</v>
      </c>
      <c r="C9" s="149">
        <v>100.15290519877675</v>
      </c>
      <c r="D9" s="149">
        <v>98.895052440092527</v>
      </c>
      <c r="E9" s="149">
        <v>97.467370895532028</v>
      </c>
      <c r="F9" s="227"/>
      <c r="G9" s="12">
        <v>7</v>
      </c>
      <c r="H9" s="6">
        <v>104.94458653026427</v>
      </c>
      <c r="I9" s="6">
        <v>108.54516386890487</v>
      </c>
      <c r="J9" s="6">
        <v>103.69239483421349</v>
      </c>
    </row>
    <row r="10" spans="1:10">
      <c r="A10" s="151">
        <v>42277</v>
      </c>
      <c r="B10" s="148">
        <v>9</v>
      </c>
      <c r="C10" s="149">
        <v>99.974515800203875</v>
      </c>
      <c r="D10" s="149">
        <v>98.901789925213919</v>
      </c>
      <c r="E10" s="149">
        <v>97.066496032433719</v>
      </c>
      <c r="F10" s="227"/>
      <c r="G10" s="12">
        <v>8</v>
      </c>
      <c r="H10" s="6">
        <v>108.01364023870418</v>
      </c>
      <c r="I10" s="6">
        <v>110.12256861177725</v>
      </c>
      <c r="J10" s="6">
        <v>105.46900063259305</v>
      </c>
    </row>
    <row r="11" spans="1:10">
      <c r="A11" s="151">
        <v>42308</v>
      </c>
      <c r="B11" s="148">
        <v>10</v>
      </c>
      <c r="C11" s="149">
        <v>98.547400611620787</v>
      </c>
      <c r="D11" s="149">
        <v>95.51283490915624</v>
      </c>
      <c r="E11" s="149">
        <v>95.57329683450611</v>
      </c>
      <c r="F11" s="227"/>
      <c r="G11" s="12">
        <v>9</v>
      </c>
      <c r="H11" s="6">
        <v>108.667235009946</v>
      </c>
      <c r="I11" s="6">
        <v>107.99626965094591</v>
      </c>
      <c r="J11" s="6">
        <v>104.65109060285538</v>
      </c>
    </row>
    <row r="12" spans="1:10">
      <c r="A12" s="151">
        <v>42338</v>
      </c>
      <c r="B12" s="148">
        <v>11</v>
      </c>
      <c r="C12" s="149">
        <v>98.802242609582052</v>
      </c>
      <c r="D12" s="149">
        <v>92.067734183753672</v>
      </c>
      <c r="E12" s="149">
        <v>94.16024056211495</v>
      </c>
      <c r="F12" s="227"/>
      <c r="G12" s="12">
        <v>10</v>
      </c>
      <c r="H12" s="6">
        <v>114.15174765558397</v>
      </c>
      <c r="I12" s="6">
        <v>114.13002930988542</v>
      </c>
      <c r="J12" s="6">
        <v>109.92436960518282</v>
      </c>
    </row>
    <row r="13" spans="1:10">
      <c r="A13" s="151">
        <v>42369</v>
      </c>
      <c r="B13" s="148">
        <v>12</v>
      </c>
      <c r="C13" s="149">
        <v>99.439347604485235</v>
      </c>
      <c r="D13" s="149">
        <v>95.375839378354712</v>
      </c>
      <c r="E13" s="149">
        <v>95.001589728196038</v>
      </c>
      <c r="F13" s="227"/>
      <c r="G13" s="12">
        <v>11</v>
      </c>
      <c r="H13" s="6">
        <v>105.54134697357203</v>
      </c>
      <c r="I13" s="6">
        <v>108.02824407140953</v>
      </c>
      <c r="J13" s="6">
        <v>103.24393348022986</v>
      </c>
    </row>
    <row r="14" spans="1:10">
      <c r="A14" s="151">
        <v>42400</v>
      </c>
      <c r="B14" s="148">
        <v>1</v>
      </c>
      <c r="C14" s="149">
        <v>100.68807339449542</v>
      </c>
      <c r="D14" s="149">
        <v>96.788465425472182</v>
      </c>
      <c r="E14" s="149">
        <v>95.468175380740178</v>
      </c>
      <c r="F14" s="227"/>
      <c r="G14" s="12">
        <v>12</v>
      </c>
      <c r="H14" s="6">
        <v>103.06905370843988</v>
      </c>
      <c r="I14" s="6">
        <v>106.89048760991206</v>
      </c>
      <c r="J14" s="6">
        <v>101.49446561949087</v>
      </c>
    </row>
    <row r="15" spans="1:10">
      <c r="A15" s="151">
        <v>42429</v>
      </c>
      <c r="B15" s="148">
        <v>2</v>
      </c>
      <c r="C15" s="149">
        <v>99.643221202854235</v>
      </c>
      <c r="D15" s="149">
        <v>95.553259819884559</v>
      </c>
      <c r="E15" s="149">
        <v>94.423384072811231</v>
      </c>
      <c r="F15" s="227"/>
      <c r="G15" s="176"/>
      <c r="H15"/>
      <c r="I15"/>
      <c r="J15"/>
    </row>
    <row r="16" spans="1:10">
      <c r="A16" s="151">
        <v>42460</v>
      </c>
      <c r="B16" s="148">
        <v>3</v>
      </c>
      <c r="C16" s="149">
        <v>95.973496432212031</v>
      </c>
      <c r="D16" s="149">
        <v>96.24722078738742</v>
      </c>
      <c r="E16" s="149">
        <v>93.622866273938897</v>
      </c>
      <c r="F16" s="227"/>
      <c r="G16" s="6"/>
      <c r="H16"/>
      <c r="I16"/>
      <c r="J16"/>
    </row>
    <row r="17" spans="1:10">
      <c r="A17" s="151">
        <v>42490</v>
      </c>
      <c r="B17" s="148">
        <v>4</v>
      </c>
      <c r="C17" s="149">
        <v>95.846075433231405</v>
      </c>
      <c r="D17" s="149">
        <v>95.935050643429832</v>
      </c>
      <c r="E17" s="149">
        <v>93.77442014612258</v>
      </c>
      <c r="F17" s="227"/>
      <c r="G17" s="6"/>
      <c r="H17"/>
      <c r="I17"/>
      <c r="J17"/>
    </row>
    <row r="18" spans="1:10">
      <c r="A18" s="151">
        <v>42521</v>
      </c>
      <c r="B18" s="148">
        <v>5</v>
      </c>
      <c r="C18" s="149">
        <v>98.114169215086662</v>
      </c>
      <c r="D18" s="149">
        <v>96.460574482898011</v>
      </c>
      <c r="E18" s="149">
        <v>94.702005316498287</v>
      </c>
      <c r="F18" s="227"/>
      <c r="G18" s="6"/>
      <c r="H18"/>
      <c r="I18"/>
      <c r="J18"/>
    </row>
    <row r="19" spans="1:10">
      <c r="A19" s="151">
        <v>42551</v>
      </c>
      <c r="B19" s="148">
        <v>6</v>
      </c>
      <c r="C19" s="149">
        <v>98.012232415902147</v>
      </c>
      <c r="D19" s="149">
        <v>96.209041705032902</v>
      </c>
      <c r="E19" s="149">
        <v>94.557325616861917</v>
      </c>
      <c r="F19" s="227"/>
      <c r="G19" s="6"/>
      <c r="H19" s="6"/>
      <c r="I19" s="6"/>
      <c r="J19" s="6"/>
    </row>
    <row r="20" spans="1:10">
      <c r="A20" s="151">
        <v>42582</v>
      </c>
      <c r="B20" s="148">
        <v>7</v>
      </c>
      <c r="C20" s="149">
        <v>97.553516819571868</v>
      </c>
      <c r="D20" s="149">
        <v>95.35787275136434</v>
      </c>
      <c r="E20" s="149">
        <v>93.63871084875548</v>
      </c>
      <c r="F20" s="227"/>
      <c r="G20" s="6"/>
      <c r="H20" s="6"/>
      <c r="I20" s="6"/>
      <c r="J20" s="6"/>
    </row>
    <row r="21" spans="1:10">
      <c r="A21" s="151">
        <v>42613</v>
      </c>
      <c r="B21" s="148">
        <v>8</v>
      </c>
      <c r="C21" s="149">
        <v>96.48318042813456</v>
      </c>
      <c r="D21" s="149">
        <v>94.767219889056065</v>
      </c>
      <c r="E21" s="149">
        <v>92.842338416748206</v>
      </c>
      <c r="F21" s="227"/>
      <c r="G21" s="6"/>
      <c r="H21" s="6"/>
      <c r="I21" s="6"/>
      <c r="J21" s="6"/>
    </row>
    <row r="22" spans="1:10">
      <c r="A22" s="151">
        <v>42643</v>
      </c>
      <c r="B22" s="148">
        <v>9</v>
      </c>
      <c r="C22" s="149">
        <v>95.769622833843016</v>
      </c>
      <c r="D22" s="149">
        <v>94.392166550632197</v>
      </c>
      <c r="E22" s="149">
        <v>92.289034461488669</v>
      </c>
      <c r="F22" s="227"/>
      <c r="G22" s="6"/>
      <c r="H22" s="6"/>
      <c r="I22" s="6"/>
      <c r="J22" s="6"/>
    </row>
    <row r="23" spans="1:10">
      <c r="A23" s="151">
        <v>42674</v>
      </c>
      <c r="B23" s="148">
        <v>10</v>
      </c>
      <c r="C23" s="149">
        <v>98.088685015290523</v>
      </c>
      <c r="D23" s="149">
        <v>94.618995216385557</v>
      </c>
      <c r="E23" s="149">
        <v>93.106172564996228</v>
      </c>
      <c r="F23" s="227"/>
      <c r="G23" s="6"/>
      <c r="H23" s="6"/>
      <c r="I23" s="6"/>
      <c r="J23" s="6"/>
    </row>
    <row r="24" spans="1:10">
      <c r="A24" s="151">
        <v>42704</v>
      </c>
      <c r="B24" s="148">
        <v>11</v>
      </c>
      <c r="C24" s="149">
        <v>97.833843017329258</v>
      </c>
      <c r="D24" s="149">
        <v>91.645518449480093</v>
      </c>
      <c r="E24" s="149">
        <v>91.076798006192959</v>
      </c>
      <c r="F24" s="227"/>
      <c r="G24" s="6"/>
      <c r="H24" s="6"/>
      <c r="I24" s="6"/>
      <c r="J24" s="6"/>
    </row>
    <row r="25" spans="1:10">
      <c r="A25" s="151">
        <v>42735</v>
      </c>
      <c r="B25" s="148">
        <v>12</v>
      </c>
      <c r="C25" s="149">
        <v>97.986748216106022</v>
      </c>
      <c r="D25" s="149">
        <v>90.816807779549478</v>
      </c>
      <c r="E25" s="149">
        <v>90.640852850974937</v>
      </c>
      <c r="F25" s="227"/>
      <c r="G25"/>
      <c r="H25"/>
      <c r="I25"/>
      <c r="J25"/>
    </row>
    <row r="26" spans="1:10">
      <c r="A26" s="151">
        <v>42766</v>
      </c>
      <c r="B26" s="148">
        <v>1</v>
      </c>
      <c r="C26" s="149">
        <v>96.049949031600406</v>
      </c>
      <c r="D26" s="149">
        <v>91.059357243919408</v>
      </c>
      <c r="E26" s="149">
        <v>89.821612132046866</v>
      </c>
      <c r="F26" s="227"/>
      <c r="G26" s="171"/>
      <c r="H26"/>
      <c r="I26"/>
      <c r="J26"/>
    </row>
    <row r="27" spans="1:10">
      <c r="A27" s="151">
        <v>42794</v>
      </c>
      <c r="B27" s="148">
        <v>2</v>
      </c>
      <c r="C27" s="149">
        <v>93.246687054026495</v>
      </c>
      <c r="D27" s="149">
        <v>87.097715992543854</v>
      </c>
      <c r="E27" s="149">
        <v>87.239382941537144</v>
      </c>
      <c r="F27" s="227"/>
      <c r="G27" s="171"/>
      <c r="H27"/>
      <c r="I27"/>
      <c r="J27"/>
    </row>
    <row r="28" spans="1:10">
      <c r="A28" s="151">
        <v>42825</v>
      </c>
      <c r="B28" s="148">
        <v>3</v>
      </c>
      <c r="C28" s="149">
        <v>92.55861365953109</v>
      </c>
      <c r="D28" s="149">
        <v>87.187549127495672</v>
      </c>
      <c r="E28" s="149">
        <v>86.921931595160117</v>
      </c>
      <c r="F28" s="227"/>
      <c r="G28" s="171"/>
      <c r="H28"/>
      <c r="I28"/>
      <c r="J28"/>
    </row>
    <row r="29" spans="1:10">
      <c r="A29" s="151">
        <v>42855</v>
      </c>
      <c r="B29" s="148">
        <v>4</v>
      </c>
      <c r="C29" s="149">
        <v>92.227319062181451</v>
      </c>
      <c r="D29" s="149">
        <v>88.474408785680595</v>
      </c>
      <c r="E29" s="149">
        <v>87.277690233759088</v>
      </c>
      <c r="F29" s="227"/>
      <c r="G29" s="171"/>
      <c r="H29"/>
      <c r="I29"/>
      <c r="J29"/>
    </row>
    <row r="30" spans="1:10">
      <c r="A30" s="151">
        <v>42886</v>
      </c>
      <c r="B30" s="148">
        <v>5</v>
      </c>
      <c r="C30" s="149">
        <v>90.749235474006113</v>
      </c>
      <c r="D30" s="149">
        <v>89.123453185707547</v>
      </c>
      <c r="E30" s="149">
        <v>86.563701468487722</v>
      </c>
      <c r="F30" s="227"/>
      <c r="G30" s="171"/>
      <c r="H30"/>
      <c r="I30"/>
      <c r="J30"/>
    </row>
    <row r="31" spans="1:10">
      <c r="A31" s="151">
        <v>42916</v>
      </c>
      <c r="B31" s="148">
        <v>6</v>
      </c>
      <c r="C31" s="149">
        <v>89.0927624872579</v>
      </c>
      <c r="D31" s="149">
        <v>89.516473151121787</v>
      </c>
      <c r="E31" s="149">
        <v>85.683898265713992</v>
      </c>
      <c r="F31" s="227"/>
      <c r="G31" s="171"/>
      <c r="H31"/>
      <c r="I31"/>
      <c r="J31"/>
    </row>
    <row r="32" spans="1:10">
      <c r="A32" s="151">
        <v>42947</v>
      </c>
      <c r="B32" s="148">
        <v>7</v>
      </c>
      <c r="C32" s="149">
        <v>90.672782874617724</v>
      </c>
      <c r="D32" s="149">
        <v>93.752105464100438</v>
      </c>
      <c r="E32" s="149">
        <v>88.271927033920747</v>
      </c>
      <c r="F32" s="227"/>
      <c r="G32" s="171"/>
      <c r="H32"/>
      <c r="I32"/>
      <c r="J32"/>
    </row>
    <row r="33" spans="1:10">
      <c r="A33" s="151">
        <v>42978</v>
      </c>
      <c r="B33" s="148">
        <v>8</v>
      </c>
      <c r="C33" s="149">
        <v>91.641182466870546</v>
      </c>
      <c r="D33" s="149">
        <v>95.688009522312299</v>
      </c>
      <c r="E33" s="149">
        <v>89.628358691557551</v>
      </c>
      <c r="F33" s="227"/>
      <c r="G33" s="171"/>
      <c r="H33"/>
      <c r="I33"/>
      <c r="J33"/>
    </row>
    <row r="34" spans="1:10">
      <c r="A34" s="151">
        <v>43008</v>
      </c>
      <c r="B34" s="148">
        <v>9</v>
      </c>
      <c r="C34" s="149">
        <v>89.933741080530069</v>
      </c>
      <c r="D34" s="149">
        <v>93.356839670312397</v>
      </c>
      <c r="E34" s="149">
        <v>87.657512750889708</v>
      </c>
      <c r="F34" s="227"/>
      <c r="G34" s="171"/>
      <c r="H34"/>
      <c r="I34"/>
      <c r="J34"/>
    </row>
    <row r="35" spans="1:10">
      <c r="A35" s="151">
        <v>43039</v>
      </c>
      <c r="B35" s="148">
        <v>10</v>
      </c>
      <c r="C35" s="149">
        <v>89.729867482161069</v>
      </c>
      <c r="D35" s="149">
        <v>91.980146877175642</v>
      </c>
      <c r="E35" s="149">
        <v>86.793089893984416</v>
      </c>
      <c r="F35" s="227"/>
      <c r="G35" s="171"/>
      <c r="H35"/>
      <c r="I35"/>
      <c r="J35"/>
    </row>
    <row r="36" spans="1:10">
      <c r="A36" s="151">
        <v>43069</v>
      </c>
      <c r="B36" s="148">
        <v>11</v>
      </c>
      <c r="C36" s="149">
        <v>89.169215086646275</v>
      </c>
      <c r="D36" s="149">
        <v>93.042423697980993</v>
      </c>
      <c r="E36" s="149">
        <v>86.815007240204707</v>
      </c>
      <c r="F36" s="227"/>
      <c r="G36" s="171"/>
      <c r="H36"/>
      <c r="I36"/>
      <c r="J36"/>
    </row>
    <row r="37" spans="1:10">
      <c r="A37" s="151">
        <v>43100</v>
      </c>
      <c r="B37" s="148">
        <v>12</v>
      </c>
      <c r="C37" s="149">
        <v>88.353720693170231</v>
      </c>
      <c r="D37" s="149">
        <v>93.260269050239174</v>
      </c>
      <c r="E37" s="149">
        <v>86.732417540457106</v>
      </c>
      <c r="F37" s="227"/>
      <c r="G37" s="171"/>
      <c r="H37"/>
      <c r="I37"/>
      <c r="J37"/>
    </row>
    <row r="38" spans="1:10">
      <c r="A38" s="151">
        <v>43131</v>
      </c>
      <c r="B38" s="148">
        <v>1</v>
      </c>
      <c r="C38" s="149">
        <v>86.773700305810394</v>
      </c>
      <c r="D38" s="149">
        <v>95.252318817795938</v>
      </c>
      <c r="E38" s="149">
        <v>87.174796234755789</v>
      </c>
      <c r="F38" s="227"/>
      <c r="G38" s="171"/>
      <c r="H38"/>
      <c r="I38"/>
      <c r="J38"/>
    </row>
    <row r="39" spans="1:10">
      <c r="A39" s="151">
        <v>43159</v>
      </c>
      <c r="B39" s="148">
        <v>2</v>
      </c>
      <c r="C39" s="149">
        <v>88.812436289500511</v>
      </c>
      <c r="D39" s="149">
        <v>95.640847126462603</v>
      </c>
      <c r="E39" s="149">
        <v>88.340928600361337</v>
      </c>
      <c r="F39" s="227"/>
      <c r="G39" s="171"/>
      <c r="H39"/>
      <c r="I39"/>
      <c r="J39"/>
    </row>
    <row r="40" spans="1:10">
      <c r="A40" s="151">
        <v>43190</v>
      </c>
      <c r="B40" s="148">
        <v>3</v>
      </c>
      <c r="C40" s="149">
        <v>89.551478083588179</v>
      </c>
      <c r="D40" s="149">
        <v>97.217418644867166</v>
      </c>
      <c r="E40" s="149">
        <v>89.213644356261753</v>
      </c>
      <c r="F40" s="227"/>
      <c r="G40" s="171"/>
      <c r="H40"/>
      <c r="I40"/>
      <c r="J40"/>
    </row>
    <row r="41" spans="1:10">
      <c r="A41" s="151">
        <v>43220</v>
      </c>
      <c r="B41" s="148">
        <v>4</v>
      </c>
      <c r="C41" s="149">
        <v>91.437308868501532</v>
      </c>
      <c r="D41" s="149">
        <v>97.439755653872936</v>
      </c>
      <c r="E41" s="149">
        <v>89.906769543389458</v>
      </c>
      <c r="F41" s="227"/>
      <c r="G41" s="171"/>
      <c r="H41"/>
      <c r="I41"/>
      <c r="J41"/>
    </row>
    <row r="42" spans="1:10">
      <c r="A42" s="151">
        <v>43251</v>
      </c>
      <c r="B42" s="148">
        <v>5</v>
      </c>
      <c r="C42" s="149">
        <v>90.876656472986753</v>
      </c>
      <c r="D42" s="149">
        <v>93.538751768589847</v>
      </c>
      <c r="E42" s="149">
        <v>87.647872709963565</v>
      </c>
      <c r="F42" s="227"/>
      <c r="G42" s="171"/>
      <c r="H42"/>
      <c r="I42"/>
      <c r="J42"/>
    </row>
    <row r="43" spans="1:10">
      <c r="A43" s="151">
        <v>43281</v>
      </c>
      <c r="B43" s="148">
        <v>6</v>
      </c>
      <c r="C43" s="149">
        <v>93.01732925586137</v>
      </c>
      <c r="D43" s="149">
        <v>95.562243133379738</v>
      </c>
      <c r="E43" s="149">
        <v>88.867170924614001</v>
      </c>
      <c r="F43" s="227"/>
      <c r="G43" s="171"/>
      <c r="H43"/>
      <c r="I43"/>
      <c r="J43"/>
    </row>
    <row r="44" spans="1:10">
      <c r="A44" s="151">
        <v>43312</v>
      </c>
      <c r="B44" s="148">
        <v>7</v>
      </c>
      <c r="C44" s="149">
        <v>93.374108053007149</v>
      </c>
      <c r="D44" s="149">
        <v>96.579603386709181</v>
      </c>
      <c r="E44" s="149">
        <v>88.920028523639459</v>
      </c>
      <c r="F44" s="227"/>
      <c r="G44" s="171"/>
      <c r="H44"/>
      <c r="I44"/>
      <c r="J44"/>
    </row>
    <row r="45" spans="1:10">
      <c r="A45" s="151">
        <v>43343</v>
      </c>
      <c r="B45" s="148">
        <v>8</v>
      </c>
      <c r="C45" s="149">
        <v>91.845056065239561</v>
      </c>
      <c r="D45" s="149">
        <v>94.592045275900006</v>
      </c>
      <c r="E45" s="149">
        <v>85.901625173841822</v>
      </c>
      <c r="F45" s="227"/>
      <c r="G45" s="171"/>
      <c r="H45"/>
      <c r="I45"/>
      <c r="J45"/>
    </row>
    <row r="46" spans="1:10">
      <c r="A46" s="151">
        <v>43373</v>
      </c>
      <c r="B46" s="148">
        <v>9</v>
      </c>
      <c r="C46" s="149">
        <v>92.431192660550451</v>
      </c>
      <c r="D46" s="149">
        <v>94.67514092573046</v>
      </c>
      <c r="E46" s="149">
        <v>86.63051051008641</v>
      </c>
      <c r="F46" s="227"/>
      <c r="G46" s="171"/>
      <c r="H46"/>
      <c r="I46"/>
      <c r="J46"/>
    </row>
    <row r="47" spans="1:10">
      <c r="A47" s="151">
        <v>43404</v>
      </c>
      <c r="B47" s="148">
        <v>10</v>
      </c>
      <c r="C47" s="149">
        <v>94.826707441386347</v>
      </c>
      <c r="D47" s="149">
        <v>94.580816134031039</v>
      </c>
      <c r="E47" s="149">
        <v>88.053727799812819</v>
      </c>
      <c r="F47" s="227"/>
      <c r="G47" s="171"/>
      <c r="H47"/>
      <c r="I47"/>
      <c r="J47"/>
    </row>
    <row r="48" spans="1:10">
      <c r="A48" s="151">
        <v>43434</v>
      </c>
      <c r="B48" s="148">
        <v>11</v>
      </c>
      <c r="C48" s="149">
        <v>94.317023445463818</v>
      </c>
      <c r="D48" s="149">
        <v>94.569586992162044</v>
      </c>
      <c r="E48" s="149">
        <v>88.055546752582345</v>
      </c>
      <c r="F48" s="227"/>
      <c r="G48" s="171"/>
      <c r="H48"/>
      <c r="I48"/>
      <c r="J48"/>
    </row>
    <row r="49" spans="1:10">
      <c r="A49" s="151">
        <v>43465</v>
      </c>
      <c r="B49" s="148">
        <v>12</v>
      </c>
      <c r="C49" s="149">
        <v>95.514780835881766</v>
      </c>
      <c r="D49" s="149">
        <v>96.38197048981516</v>
      </c>
      <c r="E49" s="149">
        <v>89.391493334454267</v>
      </c>
      <c r="F49" s="227"/>
      <c r="G49" s="171"/>
      <c r="H49"/>
      <c r="I49"/>
      <c r="J49"/>
    </row>
    <row r="50" spans="1:10">
      <c r="A50" s="151">
        <v>43496</v>
      </c>
      <c r="B50" s="148">
        <v>1</v>
      </c>
      <c r="C50" s="149">
        <v>92.813455657492355</v>
      </c>
      <c r="D50" s="149">
        <v>94.001392413591745</v>
      </c>
      <c r="E50" s="149">
        <v>87.73026034363609</v>
      </c>
      <c r="F50" s="227"/>
      <c r="G50" s="171"/>
      <c r="H50"/>
      <c r="I50"/>
      <c r="J50"/>
    </row>
    <row r="51" spans="1:10">
      <c r="A51" s="151">
        <v>43524</v>
      </c>
      <c r="B51" s="148">
        <v>2</v>
      </c>
      <c r="C51" s="149">
        <v>91.845056065239561</v>
      </c>
      <c r="D51" s="149">
        <v>92.397870954701645</v>
      </c>
      <c r="E51" s="149">
        <v>86.582963472821476</v>
      </c>
      <c r="F51" s="227"/>
      <c r="G51" s="171"/>
      <c r="H51"/>
      <c r="I51"/>
      <c r="J51"/>
    </row>
    <row r="52" spans="1:10">
      <c r="A52" s="151">
        <v>43555</v>
      </c>
      <c r="B52" s="148">
        <v>3</v>
      </c>
      <c r="C52" s="149">
        <v>92.55861365953109</v>
      </c>
      <c r="D52" s="149">
        <v>91.58937274013519</v>
      </c>
      <c r="E52" s="149">
        <v>86.413101383217892</v>
      </c>
      <c r="F52" s="227"/>
      <c r="G52" s="171"/>
      <c r="H52"/>
      <c r="I52"/>
      <c r="J52"/>
    </row>
    <row r="53" spans="1:10">
      <c r="A53" s="151">
        <v>43585</v>
      </c>
      <c r="B53" s="148">
        <v>4</v>
      </c>
      <c r="C53" s="149">
        <v>91.946992864424061</v>
      </c>
      <c r="D53" s="149">
        <v>90.816807779549478</v>
      </c>
      <c r="E53" s="149">
        <v>85.519323728620179</v>
      </c>
      <c r="F53" s="227"/>
      <c r="G53" s="171"/>
      <c r="H53"/>
      <c r="I53"/>
      <c r="J53"/>
    </row>
    <row r="54" spans="1:10">
      <c r="A54" s="151">
        <v>43616</v>
      </c>
      <c r="B54" s="148">
        <v>5</v>
      </c>
      <c r="C54" s="149">
        <v>92.609582059123341</v>
      </c>
      <c r="D54" s="149">
        <v>90.931345026613059</v>
      </c>
      <c r="E54" s="149">
        <v>85.526715226772765</v>
      </c>
      <c r="F54" s="227"/>
      <c r="G54" s="171"/>
      <c r="H54"/>
      <c r="I54"/>
      <c r="J54"/>
    </row>
    <row r="55" spans="1:10">
      <c r="A55" s="151">
        <v>43646</v>
      </c>
      <c r="B55" s="148">
        <v>6</v>
      </c>
      <c r="C55" s="149">
        <v>90.876656472986753</v>
      </c>
      <c r="D55" s="149">
        <v>91.216565230085124</v>
      </c>
      <c r="E55" s="149">
        <v>85.032240056690995</v>
      </c>
      <c r="F55" s="227"/>
      <c r="G55" s="171"/>
      <c r="H55"/>
      <c r="I55"/>
      <c r="J55"/>
    </row>
    <row r="56" spans="1:10">
      <c r="A56" s="151">
        <v>43677</v>
      </c>
      <c r="B56" s="148">
        <v>7</v>
      </c>
      <c r="C56" s="149">
        <v>89.169215086646275</v>
      </c>
      <c r="D56" s="149">
        <v>87.580569092909926</v>
      </c>
      <c r="E56" s="149">
        <v>82.721509396775843</v>
      </c>
      <c r="F56" s="227"/>
      <c r="G56" s="171"/>
      <c r="H56"/>
      <c r="I56"/>
      <c r="J56"/>
    </row>
    <row r="57" spans="1:10">
      <c r="A57" s="151">
        <v>43708</v>
      </c>
      <c r="B57" s="148">
        <v>8</v>
      </c>
      <c r="C57" s="149">
        <v>90.086646279306834</v>
      </c>
      <c r="D57" s="149">
        <v>87.652435600871371</v>
      </c>
      <c r="E57" s="149">
        <v>82.432178675653958</v>
      </c>
      <c r="F57" s="227"/>
      <c r="G57" s="171"/>
      <c r="H57"/>
      <c r="I57"/>
      <c r="J57"/>
    </row>
    <row r="58" spans="1:10">
      <c r="A58" s="151">
        <v>43738</v>
      </c>
      <c r="B58" s="148">
        <v>9</v>
      </c>
      <c r="C58" s="149">
        <v>88.735983690112135</v>
      </c>
      <c r="D58" s="149">
        <v>85.453769622925421</v>
      </c>
      <c r="E58" s="149">
        <v>81.272471997548138</v>
      </c>
      <c r="F58" s="227"/>
      <c r="G58" s="171"/>
      <c r="H58"/>
      <c r="I58"/>
      <c r="J58"/>
    </row>
    <row r="59" spans="1:10">
      <c r="A59" s="151">
        <v>43769</v>
      </c>
      <c r="B59" s="148">
        <v>10</v>
      </c>
      <c r="C59" s="149">
        <v>89.933741080530069</v>
      </c>
      <c r="D59" s="149">
        <v>88.407033934466725</v>
      </c>
      <c r="E59" s="149">
        <v>83.410453953365518</v>
      </c>
      <c r="F59" s="227"/>
      <c r="G59" s="171"/>
      <c r="H59"/>
      <c r="I59"/>
      <c r="J59"/>
    </row>
    <row r="60" spans="1:10">
      <c r="A60" s="151">
        <v>43799</v>
      </c>
      <c r="B60" s="148">
        <v>11</v>
      </c>
      <c r="C60" s="149">
        <v>88.583078491335371</v>
      </c>
      <c r="D60" s="149">
        <v>85.882722842320391</v>
      </c>
      <c r="E60" s="149">
        <v>81.668308385924234</v>
      </c>
      <c r="F60" s="227"/>
      <c r="G60" s="171"/>
      <c r="H60"/>
      <c r="I60"/>
      <c r="J60"/>
    </row>
    <row r="61" spans="1:10">
      <c r="A61" s="151">
        <v>43830</v>
      </c>
      <c r="B61" s="148">
        <v>12</v>
      </c>
      <c r="C61" s="149">
        <v>88.073394495412856</v>
      </c>
      <c r="D61" s="149">
        <v>87.097715992543854</v>
      </c>
      <c r="E61" s="149">
        <v>82.117830152815458</v>
      </c>
      <c r="F61" s="227"/>
      <c r="G61" s="171"/>
      <c r="H61"/>
      <c r="I61"/>
      <c r="J61"/>
    </row>
    <row r="62" spans="1:10">
      <c r="A62" s="151">
        <v>43861</v>
      </c>
      <c r="B62" s="148">
        <v>1</v>
      </c>
      <c r="C62" s="149">
        <v>87.869520897043827</v>
      </c>
      <c r="D62" s="149">
        <v>85.393132256832928</v>
      </c>
      <c r="E62" s="149">
        <v>81.310463144579288</v>
      </c>
      <c r="F62" s="227"/>
      <c r="G62" s="171"/>
      <c r="H62"/>
      <c r="I62"/>
      <c r="J62"/>
    </row>
    <row r="63" spans="1:10">
      <c r="A63" s="151">
        <v>43890</v>
      </c>
      <c r="B63" s="148">
        <v>2</v>
      </c>
      <c r="C63" s="149">
        <v>88.353720693170231</v>
      </c>
      <c r="D63" s="149">
        <v>85.781660565499578</v>
      </c>
      <c r="E63" s="149">
        <v>81.047051222601013</v>
      </c>
      <c r="F63" s="227"/>
      <c r="G63" s="171"/>
      <c r="H63"/>
      <c r="I63"/>
      <c r="J63"/>
    </row>
    <row r="64" spans="1:10">
      <c r="A64" s="151">
        <v>43921</v>
      </c>
      <c r="B64" s="148">
        <v>3</v>
      </c>
      <c r="C64" s="149">
        <v>90.851172273190613</v>
      </c>
      <c r="D64" s="149">
        <v>87.594044063152694</v>
      </c>
      <c r="E64" s="149">
        <v>81.578822623472249</v>
      </c>
      <c r="F64" s="227"/>
      <c r="G64" s="171"/>
      <c r="H64"/>
      <c r="I64"/>
      <c r="J64"/>
    </row>
    <row r="65" spans="1:10">
      <c r="A65" s="151">
        <v>43951</v>
      </c>
      <c r="B65" s="148">
        <v>4</v>
      </c>
      <c r="C65" s="149">
        <v>89.1946992864424</v>
      </c>
      <c r="D65" s="149">
        <v>85.489702876906136</v>
      </c>
      <c r="E65" s="149">
        <v>80.129613382763566</v>
      </c>
      <c r="F65" s="227"/>
      <c r="G65" s="171"/>
      <c r="H65"/>
      <c r="I65"/>
      <c r="J65"/>
    </row>
    <row r="66" spans="1:10">
      <c r="A66" s="151">
        <v>43982</v>
      </c>
      <c r="B66" s="148">
        <v>5</v>
      </c>
      <c r="C66" s="149">
        <v>89.245667686034665</v>
      </c>
      <c r="D66" s="149">
        <v>86.540750555842521</v>
      </c>
      <c r="E66" s="149">
        <v>80.294773353639343</v>
      </c>
      <c r="F66" s="227"/>
      <c r="G66" s="171"/>
      <c r="H66"/>
      <c r="I66"/>
      <c r="J66"/>
    </row>
    <row r="67" spans="1:10">
      <c r="A67" s="151">
        <v>44012</v>
      </c>
      <c r="B67" s="148">
        <v>6</v>
      </c>
      <c r="C67" s="149">
        <v>88.328236493374106</v>
      </c>
      <c r="D67" s="149">
        <v>87.201024097738454</v>
      </c>
      <c r="E67" s="149">
        <v>80.04816473653058</v>
      </c>
      <c r="F67" s="227"/>
      <c r="G67" s="171"/>
      <c r="H67"/>
      <c r="I67"/>
      <c r="J67"/>
    </row>
    <row r="68" spans="1:10">
      <c r="A68" s="151">
        <v>44043</v>
      </c>
      <c r="B68" s="148">
        <v>7</v>
      </c>
      <c r="C68" s="149">
        <v>86.850152905198769</v>
      </c>
      <c r="D68" s="149">
        <v>90.704516360859699</v>
      </c>
      <c r="E68" s="149">
        <v>80.581022931473314</v>
      </c>
      <c r="F68" s="227"/>
      <c r="G68" s="171"/>
      <c r="H68"/>
      <c r="I68"/>
      <c r="J68"/>
    </row>
    <row r="69" spans="1:10">
      <c r="A69" s="151">
        <v>44074</v>
      </c>
      <c r="B69" s="148">
        <v>8</v>
      </c>
      <c r="C69" s="149">
        <v>85.67787971457696</v>
      </c>
      <c r="D69" s="149">
        <v>90.116109326925226</v>
      </c>
      <c r="E69" s="149">
        <v>79.725015578893576</v>
      </c>
      <c r="F69" s="227"/>
      <c r="G69" s="171"/>
      <c r="H69"/>
      <c r="I69"/>
      <c r="J69"/>
    </row>
    <row r="70" spans="1:10">
      <c r="A70" s="151">
        <v>44104</v>
      </c>
      <c r="B70" s="148">
        <v>9</v>
      </c>
      <c r="C70" s="149">
        <v>87.691131498470938</v>
      </c>
      <c r="D70" s="149">
        <v>90.412558672266272</v>
      </c>
      <c r="E70" s="149">
        <v>80.538002858884937</v>
      </c>
      <c r="F70" s="227"/>
      <c r="G70" s="171"/>
      <c r="H70"/>
      <c r="I70"/>
      <c r="J70"/>
    </row>
    <row r="71" spans="1:10">
      <c r="A71" s="151">
        <v>44135</v>
      </c>
      <c r="B71" s="148">
        <v>10</v>
      </c>
      <c r="C71" s="149">
        <v>87.206931702344548</v>
      </c>
      <c r="D71" s="149">
        <v>89.693893592651648</v>
      </c>
      <c r="E71" s="149">
        <v>80.068060007753971</v>
      </c>
      <c r="F71" s="227"/>
      <c r="G71" s="171"/>
      <c r="H71"/>
      <c r="I71"/>
      <c r="J71"/>
    </row>
    <row r="72" spans="1:10">
      <c r="A72" s="151">
        <v>44165</v>
      </c>
      <c r="B72" s="148">
        <v>11</v>
      </c>
      <c r="C72" s="149">
        <v>84.301732925586137</v>
      </c>
      <c r="D72" s="149">
        <v>89.060569991241266</v>
      </c>
      <c r="E72" s="149">
        <v>79.012888397872885</v>
      </c>
      <c r="F72" s="227"/>
      <c r="G72" s="171"/>
      <c r="H72"/>
      <c r="I72"/>
      <c r="J72"/>
    </row>
    <row r="73" spans="1:10">
      <c r="A73" s="151">
        <v>44196</v>
      </c>
      <c r="B73" s="148">
        <v>12</v>
      </c>
      <c r="C73" s="149">
        <v>81.93170234454638</v>
      </c>
      <c r="D73" s="149">
        <v>88.577716890875195</v>
      </c>
      <c r="E73" s="149">
        <v>77.826601686270592</v>
      </c>
      <c r="F73" s="227"/>
      <c r="G73" s="171"/>
      <c r="H73"/>
      <c r="I73"/>
      <c r="J73"/>
    </row>
    <row r="74" spans="1:10">
      <c r="A74" s="151">
        <v>44227</v>
      </c>
      <c r="B74" s="148">
        <v>1</v>
      </c>
      <c r="C74" s="149">
        <v>83.868501529051983</v>
      </c>
      <c r="D74" s="149">
        <v>89.543423091607337</v>
      </c>
      <c r="E74" s="149">
        <v>79.438714609625066</v>
      </c>
      <c r="F74" s="227"/>
      <c r="G74" s="171"/>
      <c r="H74"/>
      <c r="I74"/>
      <c r="J74"/>
    </row>
    <row r="75" spans="1:10">
      <c r="A75" s="151">
        <v>44255</v>
      </c>
      <c r="B75" s="148">
        <v>2</v>
      </c>
      <c r="C75" s="149">
        <v>83.588175331294593</v>
      </c>
      <c r="D75" s="149">
        <v>90.093651043187265</v>
      </c>
      <c r="E75" s="149">
        <v>79.618480847590618</v>
      </c>
      <c r="F75" s="227"/>
      <c r="G75" s="171"/>
      <c r="H75"/>
      <c r="I75"/>
      <c r="J75"/>
    </row>
    <row r="76" spans="1:10">
      <c r="A76" s="151">
        <v>44286</v>
      </c>
      <c r="B76" s="148">
        <v>3</v>
      </c>
      <c r="C76" s="149">
        <v>84.964322120285431</v>
      </c>
      <c r="D76" s="149">
        <v>87.872526781503353</v>
      </c>
      <c r="E76" s="149">
        <v>78.764810484480705</v>
      </c>
      <c r="F76" s="227"/>
      <c r="G76" s="171"/>
      <c r="H76"/>
      <c r="I76"/>
      <c r="J76"/>
    </row>
    <row r="77" spans="1:10">
      <c r="A77" s="151">
        <v>44316</v>
      </c>
      <c r="B77" s="148">
        <v>4</v>
      </c>
      <c r="C77" s="149">
        <v>82.747196738022424</v>
      </c>
      <c r="D77" s="149">
        <v>88.198171895703723</v>
      </c>
      <c r="E77" s="149">
        <v>77.86985306802967</v>
      </c>
      <c r="F77" s="227"/>
      <c r="G77" s="171"/>
      <c r="H77"/>
      <c r="I77"/>
      <c r="J77"/>
    </row>
    <row r="78" spans="1:10">
      <c r="A78" s="151">
        <v>44347</v>
      </c>
      <c r="B78" s="148">
        <v>5</v>
      </c>
      <c r="C78" s="149">
        <v>82.900101936799189</v>
      </c>
      <c r="D78" s="149">
        <v>89.132436499202726</v>
      </c>
      <c r="E78" s="149">
        <v>78.512496730773989</v>
      </c>
      <c r="F78" s="227"/>
      <c r="G78" s="171"/>
      <c r="H78"/>
      <c r="I78"/>
      <c r="J78"/>
    </row>
    <row r="79" spans="1:10">
      <c r="A79" s="151">
        <v>44377</v>
      </c>
      <c r="B79" s="148">
        <v>6</v>
      </c>
      <c r="C79" s="149">
        <v>83.078491335372064</v>
      </c>
      <c r="D79" s="149">
        <v>87.021357827834791</v>
      </c>
      <c r="E79" s="149">
        <v>77.67186528465831</v>
      </c>
      <c r="F79" s="227"/>
      <c r="G79" s="171"/>
      <c r="H79"/>
      <c r="I79"/>
      <c r="J79"/>
    </row>
    <row r="80" spans="1:10">
      <c r="A80" s="151">
        <v>44408</v>
      </c>
      <c r="B80" s="148">
        <v>7</v>
      </c>
      <c r="C80" s="149">
        <v>82.390417940876659</v>
      </c>
      <c r="D80" s="149">
        <v>86.441934107395511</v>
      </c>
      <c r="E80" s="149">
        <v>77.1782351273758</v>
      </c>
      <c r="F80" s="227"/>
      <c r="G80" s="171"/>
      <c r="H80"/>
      <c r="I80"/>
      <c r="J80"/>
    </row>
    <row r="81" spans="1:10">
      <c r="A81" s="151">
        <v>44439</v>
      </c>
      <c r="B81" s="148">
        <v>8</v>
      </c>
      <c r="C81" s="149">
        <v>81.727828746177366</v>
      </c>
      <c r="D81" s="149">
        <v>85.280840838143149</v>
      </c>
      <c r="E81" s="149">
        <v>76.437387481787482</v>
      </c>
      <c r="F81" s="227"/>
      <c r="G81" s="171"/>
      <c r="H81"/>
      <c r="I81"/>
      <c r="J81"/>
    </row>
    <row r="82" spans="1:10">
      <c r="A82" s="151">
        <v>44469</v>
      </c>
      <c r="B82" s="148">
        <v>9</v>
      </c>
      <c r="C82" s="149">
        <v>82.288481141692145</v>
      </c>
      <c r="D82" s="149">
        <v>83.904148045006409</v>
      </c>
      <c r="E82" s="149">
        <v>75.819042689427405</v>
      </c>
      <c r="F82" s="227"/>
      <c r="G82" s="171"/>
      <c r="H82"/>
      <c r="I82"/>
      <c r="J82"/>
    </row>
    <row r="83" spans="1:10">
      <c r="A83" s="151">
        <v>44500</v>
      </c>
      <c r="B83" s="148">
        <v>10</v>
      </c>
      <c r="C83" s="149">
        <v>80.479102956167182</v>
      </c>
      <c r="D83" s="149">
        <v>82.776742201360975</v>
      </c>
      <c r="E83" s="149">
        <v>74.360090539473973</v>
      </c>
      <c r="F83" s="227"/>
      <c r="G83" s="171"/>
      <c r="H83"/>
      <c r="I83"/>
      <c r="J83"/>
    </row>
    <row r="84" spans="1:10">
      <c r="A84" s="151">
        <v>44530</v>
      </c>
      <c r="B84" s="148">
        <v>11</v>
      </c>
      <c r="C84" s="149">
        <v>80.581039755351682</v>
      </c>
      <c r="D84" s="149">
        <v>80.622992790890919</v>
      </c>
      <c r="E84" s="149">
        <v>72.448062740168481</v>
      </c>
      <c r="F84" s="227"/>
      <c r="G84" s="171"/>
      <c r="H84"/>
      <c r="I84"/>
      <c r="J84"/>
    </row>
    <row r="85" spans="1:10">
      <c r="A85" s="151">
        <v>44561</v>
      </c>
      <c r="B85" s="148">
        <v>12</v>
      </c>
      <c r="C85" s="149">
        <v>79.255861365953109</v>
      </c>
      <c r="D85" s="149">
        <v>79.050912929233945</v>
      </c>
      <c r="E85" s="149">
        <v>71.348244192656779</v>
      </c>
      <c r="F85" s="227"/>
      <c r="G85" s="171"/>
      <c r="H85"/>
      <c r="I85"/>
      <c r="J85"/>
    </row>
    <row r="86" spans="1:10">
      <c r="A86" s="151">
        <v>44592</v>
      </c>
      <c r="B86" s="148">
        <v>1</v>
      </c>
      <c r="C86" s="149">
        <v>81.422018348623851</v>
      </c>
      <c r="D86" s="149">
        <v>80.057044040694407</v>
      </c>
      <c r="E86" s="149">
        <v>72.85401991594847</v>
      </c>
      <c r="F86" s="227"/>
      <c r="G86" s="171"/>
      <c r="H86"/>
      <c r="I86"/>
      <c r="J86"/>
    </row>
    <row r="87" spans="1:10">
      <c r="A87" s="151">
        <v>44620</v>
      </c>
      <c r="B87" s="148">
        <v>2</v>
      </c>
      <c r="C87" s="149">
        <v>82.517838939857285</v>
      </c>
      <c r="D87" s="149">
        <v>81.462932602690501</v>
      </c>
      <c r="E87" s="149">
        <v>73.617596672637134</v>
      </c>
      <c r="F87" s="227"/>
      <c r="G87" s="171"/>
      <c r="H87"/>
      <c r="I87"/>
      <c r="J87"/>
    </row>
    <row r="88" spans="1:10">
      <c r="A88" s="151">
        <v>44651</v>
      </c>
      <c r="B88" s="148">
        <v>3</v>
      </c>
      <c r="C88" s="149">
        <v>80.937818552497447</v>
      </c>
      <c r="D88" s="149">
        <v>79.134008579064385</v>
      </c>
      <c r="E88" s="149">
        <v>71.876521251475552</v>
      </c>
      <c r="F88" s="227"/>
      <c r="G88" s="171"/>
      <c r="H88"/>
      <c r="I88"/>
      <c r="J88"/>
    </row>
    <row r="89" spans="1:10">
      <c r="A89" s="151">
        <v>44681</v>
      </c>
      <c r="B89" s="148">
        <v>4</v>
      </c>
      <c r="C89" s="149">
        <v>84.531090723751277</v>
      </c>
      <c r="D89" s="149">
        <v>78.889213286320654</v>
      </c>
      <c r="E89" s="149">
        <v>73.362004508796844</v>
      </c>
      <c r="F89" s="227"/>
      <c r="G89" s="171"/>
      <c r="H89"/>
      <c r="I89"/>
      <c r="J89"/>
    </row>
    <row r="90" spans="1:10">
      <c r="A90" s="151">
        <v>44712</v>
      </c>
      <c r="B90" s="148">
        <v>5</v>
      </c>
      <c r="C90" s="149">
        <v>85.066258919469931</v>
      </c>
      <c r="D90" s="149">
        <v>80.304085161811926</v>
      </c>
      <c r="E90" s="149">
        <v>73.853564652155825</v>
      </c>
      <c r="F90" s="227"/>
      <c r="G90" s="171"/>
      <c r="H90"/>
      <c r="I90"/>
      <c r="J90"/>
    </row>
    <row r="91" spans="1:10">
      <c r="A91" s="151">
        <v>44742</v>
      </c>
      <c r="B91" s="148">
        <v>6</v>
      </c>
      <c r="C91" s="149">
        <v>89.1946992864424</v>
      </c>
      <c r="D91" s="149">
        <v>81.667302984705913</v>
      </c>
      <c r="E91" s="149">
        <v>76.377275588877666</v>
      </c>
      <c r="F91" s="227"/>
      <c r="G91" s="171"/>
      <c r="H91"/>
      <c r="I91"/>
      <c r="J91"/>
    </row>
    <row r="92" spans="1:10">
      <c r="A92" s="151">
        <v>44773</v>
      </c>
      <c r="B92" s="148">
        <v>7</v>
      </c>
      <c r="C92" s="149">
        <v>86.416921508664629</v>
      </c>
      <c r="D92" s="149">
        <v>77.952702854447864</v>
      </c>
      <c r="E92" s="149">
        <v>73.231710775405077</v>
      </c>
      <c r="F92" s="227"/>
      <c r="G92" s="171"/>
      <c r="H92"/>
      <c r="I92"/>
      <c r="J92"/>
    </row>
    <row r="93" spans="1:10">
      <c r="A93" s="151">
        <v>44804</v>
      </c>
      <c r="B93" s="148">
        <v>8</v>
      </c>
      <c r="C93" s="149">
        <v>85.14271151885832</v>
      </c>
      <c r="D93" s="149">
        <v>74.893884609338144</v>
      </c>
      <c r="E93" s="149">
        <v>70.986700218936264</v>
      </c>
      <c r="F93" s="227"/>
      <c r="G93" s="171"/>
      <c r="H93"/>
      <c r="I93"/>
      <c r="J93"/>
    </row>
    <row r="94" spans="1:10">
      <c r="A94" s="151">
        <v>44834</v>
      </c>
      <c r="B94" s="148">
        <v>9</v>
      </c>
      <c r="C94" s="149">
        <v>90.290519877675848</v>
      </c>
      <c r="D94" s="149">
        <v>78.285085453769611</v>
      </c>
      <c r="E94" s="149">
        <v>74.053222644775147</v>
      </c>
      <c r="F94" s="227"/>
      <c r="G94" s="171"/>
      <c r="H94"/>
      <c r="I94"/>
      <c r="J94"/>
    </row>
    <row r="95" spans="1:10">
      <c r="A95" s="151">
        <v>44865</v>
      </c>
      <c r="B95" s="148">
        <v>10</v>
      </c>
      <c r="C95" s="149">
        <v>89.959225280326194</v>
      </c>
      <c r="D95" s="149">
        <v>78.559076515372695</v>
      </c>
      <c r="E95" s="149">
        <v>73.49749505216937</v>
      </c>
      <c r="F95" s="227"/>
      <c r="G95" s="171"/>
      <c r="H95"/>
      <c r="I95"/>
      <c r="J95"/>
    </row>
    <row r="96" spans="1:10" ht="15.75" thickBot="1">
      <c r="A96" s="151">
        <v>44895</v>
      </c>
      <c r="B96" s="148">
        <v>11</v>
      </c>
      <c r="C96" s="149">
        <v>87.691131498470938</v>
      </c>
      <c r="D96" s="149">
        <v>80.045814898825427</v>
      </c>
      <c r="E96" s="149">
        <v>73.570285856618668</v>
      </c>
      <c r="F96" s="227"/>
      <c r="G96" s="171"/>
      <c r="H96"/>
      <c r="I96"/>
      <c r="J96"/>
    </row>
    <row r="97" spans="1:10" ht="15.75" thickTop="1">
      <c r="A97" s="152">
        <v>44926</v>
      </c>
      <c r="B97" s="153">
        <v>12</v>
      </c>
      <c r="C97" s="154">
        <v>89.678899082568805</v>
      </c>
      <c r="D97" s="154">
        <v>84.285938868551668</v>
      </c>
      <c r="E97" s="154">
        <v>76.001440806810066</v>
      </c>
      <c r="F97" s="228"/>
      <c r="G97" s="171"/>
      <c r="H97"/>
      <c r="I97"/>
      <c r="J97"/>
    </row>
    <row r="98" spans="1:10" ht="15.75" thickBot="1">
      <c r="A98" s="151">
        <v>44957</v>
      </c>
      <c r="B98" s="140">
        <v>1</v>
      </c>
      <c r="C98" s="173">
        <v>88.557594291539246</v>
      </c>
      <c r="D98" s="173">
        <v>84.546454959911969</v>
      </c>
      <c r="E98" s="173">
        <v>75.958592860161048</v>
      </c>
      <c r="F98" s="6"/>
      <c r="G98" s="171"/>
      <c r="H98"/>
      <c r="I98"/>
      <c r="J98"/>
    </row>
    <row r="99" spans="1:10" ht="15.75" thickTop="1">
      <c r="A99" s="152">
        <v>44985</v>
      </c>
      <c r="B99" s="172">
        <v>2</v>
      </c>
      <c r="C99" s="174">
        <v>93.476044852191635</v>
      </c>
      <c r="D99" s="174">
        <v>87.391919509511084</v>
      </c>
      <c r="E99" s="174">
        <v>78.862511406701245</v>
      </c>
      <c r="F99" s="6"/>
      <c r="G99" s="171"/>
      <c r="H99"/>
      <c r="I99"/>
      <c r="J99"/>
    </row>
    <row r="100" spans="1:10" ht="15.75" thickBot="1">
      <c r="A100" s="151">
        <v>45016</v>
      </c>
      <c r="B100" s="140">
        <v>3</v>
      </c>
      <c r="C100" s="174">
        <v>92.125382262996951</v>
      </c>
      <c r="D100" s="174">
        <v>88.310463314393502</v>
      </c>
      <c r="E100" s="174">
        <v>78.536092167562444</v>
      </c>
      <c r="F100" s="6"/>
      <c r="G100" s="171"/>
      <c r="H100"/>
      <c r="I100"/>
      <c r="J100"/>
    </row>
    <row r="101" spans="1:10" ht="15.75" thickTop="1">
      <c r="A101" s="152">
        <v>45046</v>
      </c>
      <c r="B101" s="172">
        <v>4</v>
      </c>
      <c r="C101" s="174">
        <v>92.78797145769623</v>
      </c>
      <c r="D101" s="174">
        <v>89.880297347676702</v>
      </c>
      <c r="E101" s="174">
        <v>79.12814351951782</v>
      </c>
      <c r="F101" s="6"/>
      <c r="G101" s="171"/>
      <c r="H101"/>
      <c r="I101"/>
      <c r="J101"/>
    </row>
    <row r="102" spans="1:10" ht="15.75" thickBot="1">
      <c r="A102" s="151">
        <v>45077</v>
      </c>
      <c r="B102" s="140">
        <v>5</v>
      </c>
      <c r="C102" s="174">
        <v>94.673802242609568</v>
      </c>
      <c r="D102" s="174">
        <v>89.096503245221996</v>
      </c>
      <c r="E102" s="174">
        <v>79.430525806203661</v>
      </c>
      <c r="F102" s="6"/>
      <c r="G102" s="171"/>
      <c r="H102"/>
      <c r="I102"/>
      <c r="J102"/>
    </row>
    <row r="103" spans="1:10" ht="15.75" thickTop="1">
      <c r="A103" s="152">
        <v>45107</v>
      </c>
      <c r="B103" s="172">
        <v>6</v>
      </c>
      <c r="C103" s="174">
        <v>94.291539245667693</v>
      </c>
      <c r="D103" s="174">
        <v>90.248613200979193</v>
      </c>
      <c r="E103" s="174">
        <v>78.350038823640972</v>
      </c>
      <c r="F103" s="6"/>
      <c r="G103" s="171"/>
      <c r="H103"/>
      <c r="I103"/>
      <c r="J103"/>
    </row>
    <row r="104" spans="1:10" ht="15.75" thickBot="1">
      <c r="A104" s="151">
        <v>45138</v>
      </c>
      <c r="B104" s="140">
        <v>7</v>
      </c>
      <c r="C104" s="174">
        <v>94.113149847094803</v>
      </c>
      <c r="D104" s="174">
        <v>91.488310463314377</v>
      </c>
      <c r="E104" s="174">
        <v>78.807714081088548</v>
      </c>
      <c r="F104" s="6"/>
      <c r="G104" s="171"/>
      <c r="H104"/>
      <c r="I104"/>
      <c r="J104"/>
    </row>
    <row r="105" spans="1:10" ht="15.75" thickTop="1">
      <c r="A105" s="152">
        <v>45169</v>
      </c>
      <c r="B105" s="172">
        <v>8</v>
      </c>
      <c r="C105" s="174">
        <v>96.86544342507645</v>
      </c>
      <c r="D105" s="174">
        <v>92.817840860601436</v>
      </c>
      <c r="E105" s="174">
        <v>80.157960085314329</v>
      </c>
      <c r="F105" s="6"/>
      <c r="G105" s="171"/>
      <c r="H105"/>
      <c r="I105"/>
      <c r="J105"/>
    </row>
    <row r="106" spans="1:10" ht="15.75" thickBot="1">
      <c r="A106" s="151">
        <v>45199</v>
      </c>
      <c r="B106" s="140">
        <v>9</v>
      </c>
      <c r="C106" s="174">
        <v>97.451580020387354</v>
      </c>
      <c r="D106" s="174">
        <v>91.02566981831248</v>
      </c>
      <c r="E106" s="174">
        <v>79.53633667821029</v>
      </c>
      <c r="F106" s="6"/>
      <c r="G106" s="171"/>
      <c r="H106"/>
      <c r="I106"/>
      <c r="J106"/>
    </row>
    <row r="107" spans="1:10" ht="15.75" thickTop="1">
      <c r="A107" s="152">
        <v>45230</v>
      </c>
      <c r="B107" s="172">
        <v>10</v>
      </c>
      <c r="C107" s="174">
        <v>102.37003058103976</v>
      </c>
      <c r="D107" s="174">
        <v>96.19556673479012</v>
      </c>
      <c r="E107" s="174">
        <v>83.544104697742128</v>
      </c>
      <c r="F107" s="6"/>
      <c r="G107" s="171"/>
      <c r="H107"/>
      <c r="I107"/>
      <c r="J107"/>
    </row>
    <row r="108" spans="1:10">
      <c r="A108" s="151">
        <v>45260</v>
      </c>
      <c r="B108" s="140">
        <v>11</v>
      </c>
      <c r="C108" s="174">
        <v>94.648318042813457</v>
      </c>
      <c r="D108" s="174">
        <v>91.052619758798016</v>
      </c>
      <c r="E108" s="174">
        <v>78.466876990599246</v>
      </c>
      <c r="F108" s="6"/>
      <c r="G108" s="171"/>
      <c r="H108"/>
      <c r="I108"/>
      <c r="J108"/>
    </row>
    <row r="109" spans="1:10">
      <c r="A109" s="151">
        <v>45291</v>
      </c>
      <c r="B109" s="148">
        <v>12</v>
      </c>
      <c r="C109" s="189">
        <v>92.431192660550451</v>
      </c>
      <c r="D109" s="189">
        <v>90.093651043187265</v>
      </c>
      <c r="E109" s="189">
        <v>77.137256209985537</v>
      </c>
      <c r="F109" s="6"/>
      <c r="G109" s="171"/>
      <c r="H109"/>
      <c r="I109"/>
      <c r="J109"/>
    </row>
    <row r="110" spans="1:10">
      <c r="G110" s="171"/>
      <c r="H110"/>
      <c r="I110"/>
      <c r="J110"/>
    </row>
    <row r="111" spans="1:10">
      <c r="G111" s="171"/>
      <c r="H111"/>
      <c r="I111"/>
      <c r="J111"/>
    </row>
    <row r="112" spans="1:10">
      <c r="G112" s="171"/>
      <c r="H112"/>
      <c r="I112"/>
      <c r="J112"/>
    </row>
    <row r="113" spans="7:10">
      <c r="G113" s="171"/>
      <c r="H113"/>
      <c r="I113"/>
      <c r="J113"/>
    </row>
    <row r="114" spans="7:10">
      <c r="G114" s="171"/>
      <c r="H114"/>
      <c r="I114"/>
      <c r="J114"/>
    </row>
    <row r="115" spans="7:10">
      <c r="G115" s="171"/>
      <c r="H115"/>
      <c r="I115"/>
      <c r="J115"/>
    </row>
    <row r="116" spans="7:10">
      <c r="G116" s="171"/>
      <c r="H116"/>
      <c r="I116"/>
      <c r="J116"/>
    </row>
    <row r="117" spans="7:10">
      <c r="G117" s="171"/>
      <c r="H117"/>
      <c r="I117"/>
      <c r="J117"/>
    </row>
    <row r="118" spans="7:10">
      <c r="G118" s="171"/>
      <c r="H118"/>
      <c r="I118"/>
      <c r="J118"/>
    </row>
    <row r="119" spans="7:10">
      <c r="G119" s="171"/>
      <c r="H119"/>
      <c r="I119"/>
      <c r="J119"/>
    </row>
    <row r="120" spans="7:10">
      <c r="G120" s="171"/>
      <c r="H120"/>
      <c r="I120"/>
      <c r="J120"/>
    </row>
    <row r="121" spans="7:10">
      <c r="G121" s="171"/>
      <c r="H121"/>
      <c r="I121"/>
      <c r="J121"/>
    </row>
    <row r="122" spans="7:10">
      <c r="G122" s="171"/>
      <c r="H122"/>
      <c r="I122"/>
      <c r="J122"/>
    </row>
    <row r="123" spans="7:10">
      <c r="G123" s="171"/>
      <c r="H123"/>
      <c r="I123"/>
      <c r="J123"/>
    </row>
    <row r="124" spans="7:10">
      <c r="G124" s="171"/>
      <c r="H124"/>
      <c r="I124"/>
      <c r="J124"/>
    </row>
    <row r="125" spans="7:10">
      <c r="G125" s="171"/>
      <c r="H125"/>
      <c r="I125"/>
      <c r="J125"/>
    </row>
    <row r="126" spans="7:10">
      <c r="G126" s="171"/>
      <c r="H126"/>
      <c r="I126"/>
      <c r="J126"/>
    </row>
    <row r="127" spans="7:10">
      <c r="G127" s="171"/>
      <c r="H127"/>
      <c r="I127"/>
      <c r="J127"/>
    </row>
    <row r="128" spans="7:10">
      <c r="G128" s="171"/>
      <c r="H128"/>
      <c r="I128"/>
      <c r="J128"/>
    </row>
    <row r="129" spans="7:10">
      <c r="G129" s="171"/>
      <c r="H129"/>
      <c r="I129"/>
      <c r="J129"/>
    </row>
    <row r="130" spans="7:10">
      <c r="G130" s="171"/>
      <c r="H130"/>
      <c r="I130"/>
      <c r="J130"/>
    </row>
    <row r="131" spans="7:10">
      <c r="G131" s="171"/>
      <c r="H131"/>
      <c r="I131"/>
      <c r="J131"/>
    </row>
    <row r="132" spans="7:10">
      <c r="G132" s="171"/>
      <c r="H132"/>
      <c r="I132"/>
      <c r="J132"/>
    </row>
    <row r="133" spans="7:10">
      <c r="G133" s="190"/>
      <c r="H133"/>
      <c r="I133"/>
      <c r="J133"/>
    </row>
    <row r="4715" spans="8:9">
      <c r="H4715" s="55" t="e">
        <f>#REF!/#REF!-1</f>
        <v>#REF!</v>
      </c>
      <c r="I4715" s="55" t="e">
        <f>#REF!/#REF!-1</f>
        <v>#REF!</v>
      </c>
    </row>
    <row r="4724" spans="9:9">
      <c r="I4724" s="55" t="e">
        <f>#REF!/#REF!-1</f>
        <v>#REF!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rgb="FF009900"/>
  </sheetPr>
  <dimension ref="A1:H26"/>
  <sheetViews>
    <sheetView rightToLeft="1" zoomScaleNormal="100" workbookViewId="0"/>
  </sheetViews>
  <sheetFormatPr defaultRowHeight="15"/>
  <cols>
    <col min="1" max="1" width="21.875" style="14" bestFit="1" customWidth="1"/>
    <col min="2" max="8" width="9" style="14"/>
    <col min="9" max="9" width="15" style="14" bestFit="1" customWidth="1"/>
    <col min="10" max="16384" width="9" style="14"/>
  </cols>
  <sheetData>
    <row r="1" spans="1:8">
      <c r="A1" s="14" t="s">
        <v>165</v>
      </c>
      <c r="H1" s="61"/>
    </row>
    <row r="2" spans="1:8">
      <c r="A2" s="14" t="s">
        <v>81</v>
      </c>
      <c r="H2" s="61"/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15" t="s">
        <v>74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rgb="FF009900"/>
  </sheetPr>
  <dimension ref="A1:J193"/>
  <sheetViews>
    <sheetView rightToLeft="1" zoomScaleNormal="100" workbookViewId="0"/>
  </sheetViews>
  <sheetFormatPr defaultRowHeight="15"/>
  <cols>
    <col min="1" max="1" width="10.375" style="14" bestFit="1" customWidth="1"/>
    <col min="2" max="3" width="9" style="14"/>
    <col min="4" max="5" width="14.625" style="14" bestFit="1" customWidth="1"/>
    <col min="6" max="16384" width="9" style="14"/>
  </cols>
  <sheetData>
    <row r="1" spans="1:5">
      <c r="A1" s="20" t="s">
        <v>18</v>
      </c>
      <c r="B1" s="20" t="s">
        <v>64</v>
      </c>
      <c r="C1" s="20" t="s">
        <v>189</v>
      </c>
      <c r="D1" s="20" t="s">
        <v>190</v>
      </c>
      <c r="E1" s="20" t="s">
        <v>191</v>
      </c>
    </row>
    <row r="2" spans="1:5">
      <c r="A2" s="91">
        <v>39478</v>
      </c>
      <c r="B2" s="92">
        <v>13.752687468385988</v>
      </c>
      <c r="D2" s="62"/>
      <c r="E2" s="62"/>
    </row>
    <row r="3" spans="1:5">
      <c r="A3" s="91">
        <v>39507</v>
      </c>
      <c r="B3" s="92">
        <v>10.958226353433776</v>
      </c>
      <c r="D3" s="62"/>
      <c r="E3" s="62"/>
    </row>
    <row r="4" spans="1:5">
      <c r="A4" s="91">
        <v>39538</v>
      </c>
      <c r="B4" s="92">
        <v>21.275621019065383</v>
      </c>
      <c r="D4" s="62"/>
      <c r="E4" s="62"/>
    </row>
    <row r="5" spans="1:5">
      <c r="A5" s="91">
        <v>39568</v>
      </c>
      <c r="B5" s="92">
        <v>13.371262606228051</v>
      </c>
      <c r="D5" s="62"/>
      <c r="E5" s="62"/>
    </row>
    <row r="6" spans="1:5">
      <c r="A6" s="91">
        <v>39598</v>
      </c>
      <c r="B6" s="92">
        <v>10.464286786889792</v>
      </c>
      <c r="D6" s="62"/>
      <c r="E6" s="62"/>
    </row>
    <row r="7" spans="1:5">
      <c r="A7" s="91">
        <v>39629</v>
      </c>
      <c r="B7" s="92">
        <v>14.893854436067405</v>
      </c>
      <c r="D7" s="62"/>
      <c r="E7" s="62"/>
    </row>
    <row r="8" spans="1:5">
      <c r="A8" s="91">
        <v>39660</v>
      </c>
      <c r="B8" s="92">
        <v>16.214860677609348</v>
      </c>
      <c r="D8" s="62"/>
      <c r="E8" s="62"/>
    </row>
    <row r="9" spans="1:5">
      <c r="A9" s="91">
        <v>39689</v>
      </c>
      <c r="B9" s="92">
        <v>11.864441247834048</v>
      </c>
      <c r="D9" s="62"/>
      <c r="E9" s="62"/>
    </row>
    <row r="10" spans="1:5">
      <c r="A10" s="91">
        <v>39717</v>
      </c>
      <c r="B10" s="92">
        <v>12.975964343694113</v>
      </c>
      <c r="D10" s="62"/>
      <c r="E10" s="62"/>
    </row>
    <row r="11" spans="1:5">
      <c r="A11" s="91">
        <v>39752</v>
      </c>
      <c r="B11" s="92">
        <v>19.972717980717203</v>
      </c>
      <c r="D11" s="62"/>
      <c r="E11" s="62"/>
    </row>
    <row r="12" spans="1:5">
      <c r="A12" s="91">
        <v>39780</v>
      </c>
      <c r="B12" s="92">
        <v>16.143876457763266</v>
      </c>
      <c r="D12" s="62"/>
      <c r="E12" s="62"/>
    </row>
    <row r="13" spans="1:5">
      <c r="A13" s="91">
        <v>39813</v>
      </c>
      <c r="B13" s="92">
        <v>19.453136956340092</v>
      </c>
      <c r="D13" s="62"/>
      <c r="E13" s="62"/>
    </row>
    <row r="14" spans="1:5">
      <c r="A14" s="91">
        <v>39843</v>
      </c>
      <c r="B14" s="92">
        <v>11.875125154358098</v>
      </c>
      <c r="D14" s="62"/>
      <c r="E14" s="62"/>
    </row>
    <row r="15" spans="1:5">
      <c r="A15" s="91">
        <v>39871</v>
      </c>
      <c r="B15" s="92">
        <v>10.429516191123819</v>
      </c>
      <c r="D15" s="62"/>
      <c r="E15" s="62"/>
    </row>
    <row r="16" spans="1:5">
      <c r="A16" s="91">
        <v>39903</v>
      </c>
      <c r="B16" s="92">
        <v>13.192243611794705</v>
      </c>
      <c r="D16" s="62"/>
      <c r="E16" s="62"/>
    </row>
    <row r="17" spans="1:5">
      <c r="A17" s="91">
        <v>39933</v>
      </c>
      <c r="B17" s="92">
        <v>13.405644450538034</v>
      </c>
      <c r="D17" s="62"/>
      <c r="E17" s="62"/>
    </row>
    <row r="18" spans="1:5">
      <c r="A18" s="91">
        <v>39961</v>
      </c>
      <c r="B18" s="92">
        <v>13.721379612593362</v>
      </c>
      <c r="D18" s="62"/>
      <c r="E18" s="62"/>
    </row>
    <row r="19" spans="1:5">
      <c r="A19" s="91">
        <v>39994</v>
      </c>
      <c r="B19" s="92">
        <v>13.205394612354556</v>
      </c>
      <c r="D19" s="62"/>
      <c r="E19" s="62"/>
    </row>
    <row r="20" spans="1:5">
      <c r="A20" s="91">
        <v>40025</v>
      </c>
      <c r="B20" s="92">
        <v>10.394963845676349</v>
      </c>
      <c r="D20" s="62"/>
      <c r="E20" s="62"/>
    </row>
    <row r="21" spans="1:5">
      <c r="A21" s="91">
        <v>40056</v>
      </c>
      <c r="B21" s="92">
        <v>14.756891432195191</v>
      </c>
      <c r="D21" s="62"/>
      <c r="E21" s="62"/>
    </row>
    <row r="22" spans="1:5">
      <c r="A22" s="91">
        <v>40086</v>
      </c>
      <c r="B22" s="92">
        <v>6.7324218512133518</v>
      </c>
      <c r="D22" s="62"/>
      <c r="E22" s="62"/>
    </row>
    <row r="23" spans="1:5">
      <c r="A23" s="91">
        <v>40116</v>
      </c>
      <c r="B23" s="92">
        <v>5.9509958645515688</v>
      </c>
      <c r="D23" s="62"/>
      <c r="E23" s="62"/>
    </row>
    <row r="24" spans="1:5">
      <c r="A24" s="91">
        <v>40147</v>
      </c>
      <c r="B24" s="92">
        <v>9.3896266852502261</v>
      </c>
      <c r="D24" s="62"/>
      <c r="E24" s="62"/>
    </row>
    <row r="25" spans="1:5">
      <c r="A25" s="91">
        <v>40178</v>
      </c>
      <c r="B25" s="92">
        <v>5.920502841219716</v>
      </c>
      <c r="D25" s="62"/>
      <c r="E25" s="62"/>
    </row>
    <row r="26" spans="1:5">
      <c r="A26" s="91">
        <v>40207</v>
      </c>
      <c r="B26" s="92">
        <v>6.0712636861417373</v>
      </c>
      <c r="D26" s="62"/>
      <c r="E26" s="62"/>
    </row>
    <row r="27" spans="1:5">
      <c r="A27" s="91">
        <v>40235</v>
      </c>
      <c r="B27" s="92">
        <v>5.536122215720674</v>
      </c>
      <c r="D27" s="62"/>
      <c r="E27" s="62"/>
    </row>
    <row r="28" spans="1:5">
      <c r="A28" s="91">
        <v>40268</v>
      </c>
      <c r="B28" s="92">
        <v>5.1809848663223947</v>
      </c>
      <c r="D28" s="62"/>
      <c r="E28" s="62"/>
    </row>
    <row r="29" spans="1:5">
      <c r="A29" s="91">
        <v>40298</v>
      </c>
      <c r="B29" s="92">
        <v>6.7806085513141419</v>
      </c>
      <c r="D29" s="62"/>
      <c r="E29" s="62"/>
    </row>
    <row r="30" spans="1:5">
      <c r="A30" s="91">
        <v>40326</v>
      </c>
      <c r="B30" s="92">
        <v>11.097114521433474</v>
      </c>
      <c r="D30" s="62"/>
      <c r="E30" s="62"/>
    </row>
    <row r="31" spans="1:5">
      <c r="A31" s="91">
        <v>40359</v>
      </c>
      <c r="B31" s="92">
        <v>6.2484289853023114</v>
      </c>
      <c r="D31" s="62"/>
      <c r="E31" s="62"/>
    </row>
    <row r="32" spans="1:5">
      <c r="A32" s="91">
        <v>40389</v>
      </c>
      <c r="B32" s="92">
        <v>6.18781468711241</v>
      </c>
      <c r="D32" s="62"/>
      <c r="E32" s="62"/>
    </row>
    <row r="33" spans="1:5">
      <c r="A33" s="91">
        <v>40421</v>
      </c>
      <c r="B33" s="92">
        <v>5.4954187364422973</v>
      </c>
      <c r="D33" s="62"/>
      <c r="E33" s="62"/>
    </row>
    <row r="34" spans="1:5">
      <c r="A34" s="91">
        <v>40450</v>
      </c>
      <c r="B34" s="92">
        <v>3.9687157171900758</v>
      </c>
      <c r="D34" s="62"/>
      <c r="E34" s="62"/>
    </row>
    <row r="35" spans="1:5">
      <c r="A35" s="91">
        <v>40480</v>
      </c>
      <c r="B35" s="92">
        <v>8.468458135102825</v>
      </c>
      <c r="D35" s="62"/>
      <c r="E35" s="62"/>
    </row>
    <row r="36" spans="1:5">
      <c r="A36" s="91">
        <v>40512</v>
      </c>
      <c r="B36" s="92">
        <v>7.9659705092306492</v>
      </c>
      <c r="D36" s="62"/>
      <c r="E36" s="62"/>
    </row>
    <row r="37" spans="1:5">
      <c r="A37" s="91">
        <v>40543</v>
      </c>
      <c r="B37" s="92">
        <v>4.7985491238533653</v>
      </c>
      <c r="D37" s="62"/>
      <c r="E37" s="62"/>
    </row>
    <row r="38" spans="1:5">
      <c r="A38" s="91">
        <v>40574</v>
      </c>
      <c r="B38" s="92">
        <v>10.834298612265387</v>
      </c>
      <c r="D38" s="62"/>
      <c r="E38" s="62"/>
    </row>
    <row r="39" spans="1:5">
      <c r="A39" s="91">
        <v>40602</v>
      </c>
      <c r="B39" s="92">
        <v>9.4759672810486002</v>
      </c>
      <c r="D39" s="62"/>
      <c r="E39" s="62"/>
    </row>
    <row r="40" spans="1:5">
      <c r="A40" s="91">
        <v>40633</v>
      </c>
      <c r="B40" s="92">
        <v>6.3000491535610994</v>
      </c>
      <c r="D40" s="62"/>
      <c r="E40" s="62"/>
    </row>
    <row r="41" spans="1:5">
      <c r="A41" s="91">
        <v>40662</v>
      </c>
      <c r="B41" s="92">
        <v>5.6441641113093644</v>
      </c>
      <c r="D41" s="62"/>
      <c r="E41" s="62"/>
    </row>
    <row r="42" spans="1:5">
      <c r="A42" s="91">
        <v>40694</v>
      </c>
      <c r="B42" s="92">
        <v>12.338037835369343</v>
      </c>
      <c r="D42" s="62"/>
      <c r="E42" s="62"/>
    </row>
    <row r="43" spans="1:5">
      <c r="A43" s="91">
        <v>40724</v>
      </c>
      <c r="B43" s="92">
        <v>12.775985943591737</v>
      </c>
      <c r="D43" s="62"/>
      <c r="E43" s="62"/>
    </row>
    <row r="44" spans="1:5">
      <c r="A44" s="91">
        <v>40753</v>
      </c>
      <c r="B44" s="92">
        <v>9.1823537239817696</v>
      </c>
      <c r="D44" s="62"/>
      <c r="E44" s="62"/>
    </row>
    <row r="45" spans="1:5">
      <c r="A45" s="91">
        <v>40786</v>
      </c>
      <c r="B45" s="92">
        <v>10.953873876871619</v>
      </c>
      <c r="D45" s="62"/>
      <c r="E45" s="62"/>
    </row>
    <row r="46" spans="1:5">
      <c r="A46" s="91">
        <v>40813</v>
      </c>
      <c r="B46" s="92">
        <v>9.6736838512314005</v>
      </c>
      <c r="D46" s="62"/>
      <c r="E46" s="62"/>
    </row>
    <row r="47" spans="1:5">
      <c r="A47" s="91">
        <v>40847</v>
      </c>
      <c r="B47" s="92">
        <v>9.1145927385073566</v>
      </c>
      <c r="D47" s="62"/>
      <c r="E47" s="62"/>
    </row>
    <row r="48" spans="1:5">
      <c r="A48" s="93">
        <v>40877</v>
      </c>
      <c r="B48" s="92">
        <v>5.6929015490058674</v>
      </c>
      <c r="D48" s="62"/>
      <c r="E48" s="62"/>
    </row>
    <row r="49" spans="1:5">
      <c r="A49" s="93">
        <v>40907</v>
      </c>
      <c r="B49" s="92">
        <v>5.6014520305252997</v>
      </c>
      <c r="D49" s="62"/>
      <c r="E49" s="62"/>
    </row>
    <row r="50" spans="1:5">
      <c r="A50" s="94">
        <v>40939</v>
      </c>
      <c r="B50" s="92">
        <v>7.0569377160076492</v>
      </c>
      <c r="D50" s="62"/>
      <c r="E50" s="62"/>
    </row>
    <row r="51" spans="1:5">
      <c r="A51" s="93">
        <v>40968</v>
      </c>
      <c r="B51" s="92">
        <v>8.655113937509082</v>
      </c>
      <c r="D51" s="62"/>
      <c r="E51" s="62"/>
    </row>
    <row r="52" spans="1:5">
      <c r="A52" s="93">
        <v>40998</v>
      </c>
      <c r="B52" s="92">
        <v>5.4846207311559034</v>
      </c>
      <c r="D52" s="62"/>
      <c r="E52" s="62"/>
    </row>
    <row r="53" spans="1:5">
      <c r="A53" s="93">
        <v>41029</v>
      </c>
      <c r="B53" s="92">
        <v>4.1300120488717837</v>
      </c>
      <c r="D53" s="62"/>
      <c r="E53" s="62"/>
    </row>
    <row r="54" spans="1:5">
      <c r="A54" s="51">
        <v>41060</v>
      </c>
      <c r="B54" s="92">
        <v>5.4577736584630854</v>
      </c>
      <c r="D54" s="62"/>
      <c r="E54" s="62"/>
    </row>
    <row r="55" spans="1:5">
      <c r="A55" s="51">
        <v>41089</v>
      </c>
      <c r="B55" s="92">
        <v>6.289152243900535</v>
      </c>
      <c r="D55" s="62"/>
      <c r="E55" s="62"/>
    </row>
    <row r="56" spans="1:5">
      <c r="A56" s="51">
        <v>41121</v>
      </c>
      <c r="B56" s="92">
        <v>9.6608904160830598</v>
      </c>
      <c r="D56" s="62"/>
      <c r="E56" s="62"/>
    </row>
    <row r="57" spans="1:5">
      <c r="A57" s="51">
        <v>41152</v>
      </c>
      <c r="B57" s="92">
        <v>6.6760967371935012</v>
      </c>
      <c r="D57" s="62"/>
      <c r="E57" s="62"/>
    </row>
    <row r="58" spans="1:5">
      <c r="A58" s="51">
        <v>41180</v>
      </c>
      <c r="B58" s="92">
        <v>7.5785294317492244</v>
      </c>
      <c r="D58" s="62"/>
      <c r="E58" s="62"/>
    </row>
    <row r="59" spans="1:5">
      <c r="A59" s="51">
        <v>41213</v>
      </c>
      <c r="B59" s="92">
        <v>6.0576861590073943</v>
      </c>
      <c r="D59" s="62"/>
      <c r="E59" s="62"/>
    </row>
    <row r="60" spans="1:5">
      <c r="A60" s="51">
        <v>41243</v>
      </c>
      <c r="B60" s="92">
        <v>8.3372501178621352</v>
      </c>
      <c r="D60" s="62"/>
      <c r="E60" s="62"/>
    </row>
    <row r="61" spans="1:5">
      <c r="A61" s="51">
        <v>41274</v>
      </c>
      <c r="B61" s="92">
        <v>5.4772323516197696</v>
      </c>
      <c r="D61" s="62"/>
      <c r="E61" s="62"/>
    </row>
    <row r="62" spans="1:5">
      <c r="A62" s="51">
        <v>41305</v>
      </c>
      <c r="B62" s="92">
        <v>7.458336067157056</v>
      </c>
      <c r="D62" s="62"/>
      <c r="E62" s="62"/>
    </row>
    <row r="63" spans="1:5">
      <c r="A63" s="51">
        <v>41333</v>
      </c>
      <c r="B63" s="92">
        <v>7.2144306378670562</v>
      </c>
      <c r="D63" s="62"/>
      <c r="E63" s="62"/>
    </row>
    <row r="64" spans="1:5">
      <c r="A64" s="51">
        <v>41361</v>
      </c>
      <c r="B64" s="92">
        <v>5.5406843729557993</v>
      </c>
      <c r="D64" s="62"/>
      <c r="E64" s="62"/>
    </row>
    <row r="65" spans="1:5">
      <c r="A65" s="51">
        <v>41394</v>
      </c>
      <c r="B65" s="92">
        <v>3.982822147356361</v>
      </c>
      <c r="D65" s="62"/>
      <c r="E65" s="62"/>
    </row>
    <row r="66" spans="1:5">
      <c r="A66" s="51">
        <v>41425</v>
      </c>
      <c r="B66" s="92">
        <v>8.4757180258886073</v>
      </c>
      <c r="D66" s="62"/>
      <c r="E66" s="62"/>
    </row>
    <row r="67" spans="1:5">
      <c r="A67" s="51">
        <v>41453</v>
      </c>
      <c r="B67" s="92">
        <v>7.5694342597721054</v>
      </c>
      <c r="D67" s="62"/>
      <c r="E67" s="62"/>
    </row>
    <row r="68" spans="1:5">
      <c r="A68" s="51">
        <v>41486</v>
      </c>
      <c r="B68" s="92">
        <v>7.3544704934267724</v>
      </c>
      <c r="D68" s="62"/>
      <c r="E68" s="62"/>
    </row>
    <row r="69" spans="1:5">
      <c r="A69" s="51">
        <v>41516</v>
      </c>
      <c r="B69" s="92">
        <v>8.305088792488732</v>
      </c>
      <c r="D69" s="62"/>
      <c r="E69" s="62"/>
    </row>
    <row r="70" spans="1:5">
      <c r="A70" s="51">
        <v>41547</v>
      </c>
      <c r="B70" s="92">
        <v>10.894231333684406</v>
      </c>
      <c r="D70" s="62"/>
      <c r="E70" s="62"/>
    </row>
    <row r="71" spans="1:5">
      <c r="A71" s="51">
        <v>41578</v>
      </c>
      <c r="B71" s="92">
        <v>4.2726696423974717</v>
      </c>
      <c r="D71" s="62"/>
      <c r="E71" s="62"/>
    </row>
    <row r="72" spans="1:5">
      <c r="A72" s="51">
        <v>41607</v>
      </c>
      <c r="B72" s="92">
        <v>4.7173090865537342</v>
      </c>
      <c r="D72" s="62"/>
      <c r="E72" s="62"/>
    </row>
    <row r="73" spans="1:5">
      <c r="A73" s="51">
        <v>41639</v>
      </c>
      <c r="B73" s="92">
        <v>3.5251470057449836</v>
      </c>
      <c r="D73" s="62"/>
      <c r="E73" s="62"/>
    </row>
    <row r="74" spans="1:5">
      <c r="A74" s="51">
        <v>41670</v>
      </c>
      <c r="B74" s="92">
        <v>2.4272239983904313</v>
      </c>
      <c r="D74" s="62"/>
      <c r="E74" s="62"/>
    </row>
    <row r="75" spans="1:5">
      <c r="A75" s="51">
        <v>41698</v>
      </c>
      <c r="B75" s="92">
        <v>4.7680522372715188</v>
      </c>
      <c r="D75" s="62"/>
      <c r="E75" s="62"/>
    </row>
    <row r="76" spans="1:5">
      <c r="A76" s="51">
        <v>41729</v>
      </c>
      <c r="B76" s="92">
        <v>4.4160537527027861</v>
      </c>
      <c r="D76" s="62"/>
      <c r="E76" s="62"/>
    </row>
    <row r="77" spans="1:5">
      <c r="A77" s="51">
        <v>41759</v>
      </c>
      <c r="B77" s="92">
        <v>4.4535695281741523</v>
      </c>
      <c r="D77" s="62"/>
      <c r="E77" s="62"/>
    </row>
    <row r="78" spans="1:5">
      <c r="A78" s="51">
        <v>41789</v>
      </c>
      <c r="B78" s="92">
        <v>3.806533440195671</v>
      </c>
      <c r="D78" s="62"/>
      <c r="E78" s="62"/>
    </row>
    <row r="79" spans="1:5">
      <c r="A79" s="51">
        <v>41820</v>
      </c>
      <c r="B79" s="92">
        <v>3.4000523501011237</v>
      </c>
      <c r="D79" s="62"/>
      <c r="E79" s="62"/>
    </row>
    <row r="80" spans="1:5">
      <c r="A80" s="51">
        <v>41851</v>
      </c>
      <c r="B80" s="92">
        <v>3.9621737947014424</v>
      </c>
      <c r="D80" s="62"/>
      <c r="E80" s="62"/>
    </row>
    <row r="81" spans="1:5">
      <c r="A81" s="51">
        <v>41880</v>
      </c>
      <c r="B81" s="92">
        <v>7.3411052203128184</v>
      </c>
      <c r="D81" s="62"/>
      <c r="E81" s="62"/>
    </row>
    <row r="82" spans="1:5">
      <c r="A82" s="51">
        <v>41912</v>
      </c>
      <c r="B82" s="92">
        <v>4.2174447381772833</v>
      </c>
      <c r="D82" s="62"/>
      <c r="E82" s="62"/>
    </row>
    <row r="83" spans="1:5">
      <c r="A83" s="51">
        <v>41943</v>
      </c>
      <c r="B83" s="92">
        <v>9.3272268760378605</v>
      </c>
      <c r="D83" s="62"/>
      <c r="E83" s="62"/>
    </row>
    <row r="84" spans="1:5">
      <c r="A84" s="51">
        <v>41971</v>
      </c>
      <c r="B84" s="92">
        <v>6.0619262451774274</v>
      </c>
      <c r="D84" s="62"/>
      <c r="E84" s="62"/>
    </row>
    <row r="85" spans="1:5">
      <c r="A85" s="51">
        <v>42004</v>
      </c>
      <c r="B85" s="92">
        <v>9.3498555025864203</v>
      </c>
      <c r="D85" s="62"/>
      <c r="E85" s="62"/>
    </row>
    <row r="86" spans="1:5">
      <c r="A86" s="51">
        <v>42034</v>
      </c>
      <c r="B86" s="92">
        <v>9.0942732807275508</v>
      </c>
      <c r="D86" s="62"/>
      <c r="E86" s="62"/>
    </row>
    <row r="87" spans="1:5">
      <c r="A87" s="51">
        <v>42062</v>
      </c>
      <c r="B87" s="92">
        <v>11.23442138582686</v>
      </c>
      <c r="D87" s="62"/>
      <c r="E87" s="62"/>
    </row>
    <row r="88" spans="1:5">
      <c r="A88" s="51">
        <v>42094</v>
      </c>
      <c r="B88" s="92">
        <v>11.953952333016925</v>
      </c>
      <c r="D88" s="62"/>
      <c r="E88" s="62"/>
    </row>
    <row r="89" spans="1:5">
      <c r="A89" s="51">
        <v>42124</v>
      </c>
      <c r="B89" s="92">
        <v>9.6406986450562968</v>
      </c>
      <c r="D89" s="62"/>
      <c r="E89" s="62"/>
    </row>
    <row r="90" spans="1:5">
      <c r="A90" s="51">
        <v>42153</v>
      </c>
      <c r="B90" s="92">
        <v>6.5353573878985065</v>
      </c>
      <c r="D90" s="62"/>
      <c r="E90" s="62"/>
    </row>
    <row r="91" spans="1:5">
      <c r="A91" s="51">
        <v>42185</v>
      </c>
      <c r="B91" s="92">
        <v>8.8867001774269614</v>
      </c>
      <c r="C91" s="14">
        <v>2015</v>
      </c>
      <c r="D91" s="62"/>
      <c r="E91" s="62"/>
    </row>
    <row r="92" spans="1:5">
      <c r="A92" s="51">
        <v>42216</v>
      </c>
      <c r="B92" s="92">
        <v>6.2382119896675459</v>
      </c>
      <c r="D92" s="62"/>
      <c r="E92" s="62"/>
    </row>
    <row r="93" spans="1:5">
      <c r="A93" s="51">
        <v>42247</v>
      </c>
      <c r="B93" s="92">
        <v>7.8323490661501989</v>
      </c>
      <c r="D93" s="62"/>
      <c r="E93" s="62"/>
    </row>
    <row r="94" spans="1:5">
      <c r="A94" s="51">
        <v>42277</v>
      </c>
      <c r="B94" s="92">
        <v>9.1227426998932124</v>
      </c>
      <c r="D94" s="62"/>
      <c r="E94" s="62"/>
    </row>
    <row r="95" spans="1:5">
      <c r="A95" s="51">
        <v>42307</v>
      </c>
      <c r="B95" s="92">
        <v>8.423717826760754</v>
      </c>
      <c r="D95" s="62"/>
      <c r="E95" s="62"/>
    </row>
    <row r="96" spans="1:5">
      <c r="A96" s="51">
        <v>42338</v>
      </c>
      <c r="B96" s="92">
        <v>5.1499594727652944</v>
      </c>
      <c r="D96" s="62"/>
      <c r="E96" s="62"/>
    </row>
    <row r="97" spans="1:5">
      <c r="A97" s="51">
        <v>42369</v>
      </c>
      <c r="B97" s="92">
        <v>5.0975554079269711</v>
      </c>
      <c r="D97" s="62"/>
      <c r="E97" s="62"/>
    </row>
    <row r="98" spans="1:5">
      <c r="A98" s="51">
        <v>42398</v>
      </c>
      <c r="B98" s="92">
        <v>4.5216118204852274</v>
      </c>
      <c r="D98" s="62"/>
      <c r="E98" s="62"/>
    </row>
    <row r="99" spans="1:5">
      <c r="A99" s="51">
        <v>42429</v>
      </c>
      <c r="B99" s="92">
        <v>7.1014168631763592</v>
      </c>
      <c r="D99" s="62"/>
      <c r="E99" s="62"/>
    </row>
    <row r="100" spans="1:5">
      <c r="A100" s="51">
        <v>42460</v>
      </c>
      <c r="B100" s="92">
        <v>6.8313310911045448</v>
      </c>
      <c r="D100" s="62"/>
      <c r="E100" s="62"/>
    </row>
    <row r="101" spans="1:5">
      <c r="A101" s="51">
        <v>42488</v>
      </c>
      <c r="B101" s="92">
        <v>5.5555995806578968</v>
      </c>
      <c r="D101" s="62"/>
      <c r="E101" s="62"/>
    </row>
    <row r="102" spans="1:5">
      <c r="A102" s="51">
        <v>42521</v>
      </c>
      <c r="B102" s="92">
        <v>6.4906387941045471</v>
      </c>
      <c r="D102" s="62"/>
      <c r="E102" s="62"/>
    </row>
    <row r="103" spans="1:5">
      <c r="A103" s="51">
        <v>42551</v>
      </c>
      <c r="B103" s="92">
        <v>9.2103743772011075</v>
      </c>
      <c r="C103" s="14">
        <v>2016</v>
      </c>
      <c r="D103" s="62"/>
      <c r="E103" s="62"/>
    </row>
    <row r="104" spans="1:5">
      <c r="A104" s="51">
        <v>42580</v>
      </c>
      <c r="B104" s="92">
        <v>4.8363075118684256</v>
      </c>
      <c r="D104" s="62"/>
      <c r="E104" s="62"/>
    </row>
    <row r="105" spans="1:5">
      <c r="A105" s="51">
        <v>42613</v>
      </c>
      <c r="B105" s="92">
        <v>5.7167053186895789</v>
      </c>
      <c r="D105" s="62"/>
      <c r="E105" s="62"/>
    </row>
    <row r="106" spans="1:5">
      <c r="A106" s="51">
        <v>42643</v>
      </c>
      <c r="B106" s="92">
        <v>4.5384465305649906</v>
      </c>
      <c r="D106" s="62"/>
      <c r="E106" s="62"/>
    </row>
    <row r="107" spans="1:5">
      <c r="A107" s="51">
        <v>42674</v>
      </c>
      <c r="B107" s="92">
        <v>4.4253619233286221</v>
      </c>
      <c r="D107" s="62"/>
      <c r="E107" s="62"/>
    </row>
    <row r="108" spans="1:5">
      <c r="A108" s="51">
        <v>42704</v>
      </c>
      <c r="B108" s="92">
        <v>5.5225711460768778</v>
      </c>
      <c r="D108" s="62"/>
      <c r="E108" s="62"/>
    </row>
    <row r="109" spans="1:5">
      <c r="A109" s="51">
        <v>42734</v>
      </c>
      <c r="B109" s="92">
        <v>7.206348731275801</v>
      </c>
      <c r="D109" s="62"/>
      <c r="E109" s="62"/>
    </row>
    <row r="110" spans="1:5">
      <c r="A110" s="51">
        <v>42766</v>
      </c>
      <c r="B110" s="92">
        <v>3.9541726357814935</v>
      </c>
      <c r="D110" s="62"/>
      <c r="E110" s="62"/>
    </row>
    <row r="111" spans="1:5">
      <c r="A111" s="51">
        <v>42794</v>
      </c>
      <c r="B111" s="92">
        <v>3.8868014466352427</v>
      </c>
      <c r="D111" s="62"/>
      <c r="E111" s="62"/>
    </row>
    <row r="112" spans="1:5">
      <c r="A112" s="51">
        <v>42825</v>
      </c>
      <c r="B112" s="92">
        <v>6.7306853360626269</v>
      </c>
      <c r="D112" s="62"/>
      <c r="E112" s="62"/>
    </row>
    <row r="113" spans="1:5">
      <c r="A113" s="51">
        <v>42853</v>
      </c>
      <c r="B113" s="92">
        <v>5.848898260212831</v>
      </c>
      <c r="D113" s="62"/>
      <c r="E113" s="62"/>
    </row>
    <row r="114" spans="1:5">
      <c r="A114" s="51">
        <v>42885</v>
      </c>
      <c r="B114" s="92">
        <v>3.7581234115873072</v>
      </c>
      <c r="D114" s="62"/>
      <c r="E114" s="62"/>
    </row>
    <row r="115" spans="1:5">
      <c r="A115" s="51">
        <v>42916</v>
      </c>
      <c r="B115" s="92">
        <v>4.3771636946795542</v>
      </c>
      <c r="C115" s="14">
        <v>2017</v>
      </c>
      <c r="D115" s="62"/>
      <c r="E115" s="62"/>
    </row>
    <row r="116" spans="1:5">
      <c r="A116" s="51">
        <v>42947</v>
      </c>
      <c r="B116" s="92">
        <v>7.6597093753447556</v>
      </c>
      <c r="D116" s="62"/>
      <c r="E116" s="62"/>
    </row>
    <row r="117" spans="1:5">
      <c r="A117" s="51">
        <v>42978</v>
      </c>
      <c r="B117" s="92">
        <v>6.1355560860056464</v>
      </c>
      <c r="D117" s="62"/>
      <c r="E117" s="62"/>
    </row>
    <row r="118" spans="1:5">
      <c r="A118" s="51">
        <v>43006</v>
      </c>
      <c r="B118" s="92">
        <v>6.6211021908358161</v>
      </c>
      <c r="D118" s="62"/>
      <c r="E118" s="62"/>
    </row>
    <row r="119" spans="1:5">
      <c r="A119" s="51">
        <v>43039</v>
      </c>
      <c r="B119" s="92">
        <v>4.5325104820250504</v>
      </c>
      <c r="D119" s="62"/>
      <c r="E119" s="62"/>
    </row>
    <row r="120" spans="1:5">
      <c r="A120" s="51">
        <v>43069</v>
      </c>
      <c r="B120" s="92">
        <v>3.7087934451082765</v>
      </c>
      <c r="D120" s="62"/>
      <c r="E120" s="62"/>
    </row>
    <row r="121" spans="1:5">
      <c r="A121" s="51">
        <v>43098</v>
      </c>
      <c r="B121" s="92">
        <v>4.8312592173423363</v>
      </c>
      <c r="D121" s="62"/>
      <c r="E121" s="62"/>
    </row>
    <row r="122" spans="1:5">
      <c r="A122" s="51">
        <v>43131</v>
      </c>
      <c r="B122" s="92">
        <v>7.35879987730487</v>
      </c>
      <c r="D122" s="62"/>
      <c r="E122" s="62"/>
    </row>
    <row r="123" spans="1:5">
      <c r="A123" s="51">
        <v>43159</v>
      </c>
      <c r="B123" s="92">
        <v>6.7555657615880786</v>
      </c>
      <c r="D123" s="62"/>
      <c r="E123" s="62"/>
    </row>
    <row r="124" spans="1:5">
      <c r="A124" s="51">
        <v>43188</v>
      </c>
      <c r="B124" s="92">
        <v>5.8545459335790682</v>
      </c>
      <c r="D124" s="62"/>
      <c r="E124" s="62"/>
    </row>
    <row r="125" spans="1:5">
      <c r="A125" s="51">
        <v>43220</v>
      </c>
      <c r="B125" s="92">
        <v>6.3276455711313879</v>
      </c>
      <c r="D125" s="62"/>
      <c r="E125" s="62"/>
    </row>
    <row r="126" spans="1:5">
      <c r="A126" s="51">
        <v>43251</v>
      </c>
      <c r="B126" s="92">
        <v>6.4956960896858176</v>
      </c>
      <c r="D126" s="62"/>
      <c r="E126" s="62"/>
    </row>
    <row r="127" spans="1:5">
      <c r="A127" s="51">
        <v>43280</v>
      </c>
      <c r="B127" s="92">
        <v>4.0880617200389233</v>
      </c>
      <c r="C127" s="14">
        <v>2018</v>
      </c>
      <c r="D127" s="62"/>
      <c r="E127" s="62"/>
    </row>
    <row r="128" spans="1:5">
      <c r="A128" s="51">
        <v>43312</v>
      </c>
      <c r="B128" s="92">
        <v>6.2288552984638947</v>
      </c>
      <c r="D128" s="62"/>
      <c r="E128" s="62"/>
    </row>
    <row r="129" spans="1:5">
      <c r="A129" s="51">
        <v>43343</v>
      </c>
      <c r="B129" s="92">
        <v>5.6635015709308432</v>
      </c>
      <c r="D129" s="62"/>
      <c r="E129" s="62"/>
    </row>
    <row r="130" spans="1:5">
      <c r="A130" s="51">
        <v>43371</v>
      </c>
      <c r="B130" s="92">
        <v>6.9688164202666893</v>
      </c>
      <c r="D130" s="62"/>
      <c r="E130" s="62"/>
    </row>
    <row r="131" spans="1:5">
      <c r="A131" s="51">
        <v>43404</v>
      </c>
      <c r="B131" s="92">
        <v>5.1870835608602288</v>
      </c>
      <c r="D131" s="62"/>
      <c r="E131" s="62"/>
    </row>
    <row r="132" spans="1:5">
      <c r="A132" s="51">
        <v>43434</v>
      </c>
      <c r="B132" s="92">
        <v>5.7724283096556128</v>
      </c>
      <c r="D132" s="62"/>
      <c r="E132" s="62"/>
    </row>
    <row r="133" spans="1:5">
      <c r="A133" s="51">
        <v>43465</v>
      </c>
      <c r="B133" s="92">
        <v>4.8982749471001199</v>
      </c>
      <c r="D133" s="62"/>
      <c r="E133" s="62"/>
    </row>
    <row r="134" spans="1:5">
      <c r="A134" s="54">
        <v>43496</v>
      </c>
      <c r="B134" s="92">
        <v>5.4323640794525074</v>
      </c>
      <c r="D134" s="62"/>
      <c r="E134" s="62"/>
    </row>
    <row r="135" spans="1:5">
      <c r="A135" s="54">
        <v>43524</v>
      </c>
      <c r="B135" s="92">
        <v>5.6147048061894784</v>
      </c>
      <c r="D135" s="62"/>
      <c r="E135" s="62"/>
    </row>
    <row r="136" spans="1:5">
      <c r="A136" s="54">
        <v>43553</v>
      </c>
      <c r="B136" s="92">
        <v>4.4570991555360724</v>
      </c>
      <c r="D136" s="62"/>
      <c r="E136" s="62"/>
    </row>
    <row r="137" spans="1:5">
      <c r="A137" s="54">
        <v>43585</v>
      </c>
      <c r="B137" s="92">
        <v>5.142742191209738</v>
      </c>
      <c r="D137" s="62"/>
      <c r="E137" s="62"/>
    </row>
    <row r="138" spans="1:5">
      <c r="A138" s="54">
        <v>43616</v>
      </c>
      <c r="B138" s="92">
        <v>4.3469852075502455</v>
      </c>
      <c r="D138" s="62"/>
      <c r="E138" s="62"/>
    </row>
    <row r="139" spans="1:5">
      <c r="A139" s="54">
        <v>43644</v>
      </c>
      <c r="B139" s="92">
        <v>5.0676446057754081</v>
      </c>
      <c r="C139" s="14">
        <v>2019</v>
      </c>
      <c r="D139" s="62"/>
      <c r="E139" s="62"/>
    </row>
    <row r="140" spans="1:5">
      <c r="A140" s="54">
        <v>43677</v>
      </c>
      <c r="B140" s="92">
        <v>4.3052070386705399</v>
      </c>
      <c r="D140" s="62"/>
      <c r="E140" s="62"/>
    </row>
    <row r="141" spans="1:5">
      <c r="A141" s="54">
        <v>43707</v>
      </c>
      <c r="B141" s="92">
        <v>5.3981978000682806</v>
      </c>
      <c r="D141" s="62"/>
      <c r="E141" s="62"/>
    </row>
    <row r="142" spans="1:5">
      <c r="A142" s="54">
        <v>43735</v>
      </c>
      <c r="B142" s="92">
        <v>6.2352605420155545</v>
      </c>
      <c r="D142" s="62"/>
      <c r="E142" s="62"/>
    </row>
    <row r="143" spans="1:5">
      <c r="A143" s="54">
        <v>43769</v>
      </c>
      <c r="B143" s="92">
        <v>5.9509738582282772</v>
      </c>
      <c r="D143" s="62"/>
      <c r="E143" s="62"/>
    </row>
    <row r="144" spans="1:5">
      <c r="A144" s="54">
        <v>43798</v>
      </c>
      <c r="B144" s="92">
        <v>4.5679958492081107</v>
      </c>
      <c r="D144" s="62"/>
      <c r="E144" s="62"/>
    </row>
    <row r="145" spans="1:5">
      <c r="A145" s="54">
        <v>43830</v>
      </c>
      <c r="B145" s="92">
        <v>4.1159167238818171</v>
      </c>
      <c r="D145" s="62"/>
      <c r="E145" s="62"/>
    </row>
    <row r="146" spans="1:5">
      <c r="A146" s="54">
        <v>43861</v>
      </c>
      <c r="B146" s="92">
        <v>2.2232687414382024</v>
      </c>
      <c r="D146" s="62"/>
      <c r="E146" s="62"/>
    </row>
    <row r="147" spans="1:5">
      <c r="A147" s="54">
        <v>43889</v>
      </c>
      <c r="B147" s="92">
        <v>5.1592031158171832</v>
      </c>
      <c r="D147" s="62"/>
      <c r="E147" s="62"/>
    </row>
    <row r="148" spans="1:5">
      <c r="A148" s="54">
        <v>43921</v>
      </c>
      <c r="B148" s="92">
        <v>28.815412344419528</v>
      </c>
      <c r="D148" s="62"/>
      <c r="E148" s="62"/>
    </row>
    <row r="149" spans="1:5">
      <c r="A149" s="54">
        <v>43951</v>
      </c>
      <c r="B149" s="92">
        <v>10.341666241734238</v>
      </c>
      <c r="D149" s="62"/>
      <c r="E149" s="62"/>
    </row>
    <row r="150" spans="1:5">
      <c r="A150" s="54">
        <v>43979</v>
      </c>
      <c r="B150" s="92">
        <v>7.3142929574800508</v>
      </c>
      <c r="D150" s="62"/>
      <c r="E150" s="62"/>
    </row>
    <row r="151" spans="1:5">
      <c r="A151" s="54">
        <v>44012</v>
      </c>
      <c r="B151" s="92">
        <v>7.0505846863708879</v>
      </c>
      <c r="C151" s="14">
        <v>2020</v>
      </c>
      <c r="D151" s="62"/>
      <c r="E151" s="62"/>
    </row>
    <row r="152" spans="1:5">
      <c r="A152" s="54">
        <v>44043</v>
      </c>
      <c r="B152" s="92">
        <v>4.4434743564280108</v>
      </c>
      <c r="D152" s="62"/>
      <c r="E152" s="62"/>
    </row>
    <row r="153" spans="1:5">
      <c r="A153" s="54">
        <v>44074</v>
      </c>
      <c r="B153" s="92">
        <v>4.0574897180542813</v>
      </c>
      <c r="D153" s="62"/>
      <c r="E153" s="62"/>
    </row>
    <row r="154" spans="1:5">
      <c r="A154" s="54">
        <v>44104</v>
      </c>
      <c r="B154" s="92">
        <v>6.2435066788714524</v>
      </c>
      <c r="D154" s="62"/>
      <c r="E154" s="62"/>
    </row>
    <row r="155" spans="1:5">
      <c r="A155" s="54">
        <v>44134</v>
      </c>
      <c r="B155" s="92">
        <v>4.0573494052724248</v>
      </c>
      <c r="D155" s="62"/>
      <c r="E155" s="62"/>
    </row>
    <row r="156" spans="1:5">
      <c r="A156" s="54">
        <v>44165</v>
      </c>
      <c r="B156" s="92">
        <v>5.2649949234690503</v>
      </c>
      <c r="D156" s="62"/>
      <c r="E156" s="62"/>
    </row>
    <row r="157" spans="1:5">
      <c r="A157" s="54">
        <v>44196</v>
      </c>
      <c r="B157" s="92">
        <v>4.2653945973934384</v>
      </c>
      <c r="D157" s="62"/>
      <c r="E157" s="62"/>
    </row>
    <row r="158" spans="1:5">
      <c r="A158" s="54">
        <v>44227</v>
      </c>
      <c r="B158" s="92">
        <v>15.175929883628815</v>
      </c>
      <c r="D158" s="62"/>
      <c r="E158" s="62"/>
    </row>
    <row r="159" spans="1:5">
      <c r="A159" s="54">
        <v>44255</v>
      </c>
      <c r="B159" s="92">
        <v>4.8489504915247474</v>
      </c>
      <c r="D159" s="62"/>
      <c r="E159" s="62"/>
    </row>
    <row r="160" spans="1:5">
      <c r="A160" s="54">
        <v>44286</v>
      </c>
      <c r="B160" s="92">
        <v>6.0102079572585518</v>
      </c>
      <c r="D160" s="62"/>
      <c r="E160" s="62"/>
    </row>
    <row r="161" spans="1:10">
      <c r="A161" s="54">
        <v>44316</v>
      </c>
      <c r="B161" s="92">
        <v>4.427948028730051</v>
      </c>
      <c r="D161" s="62"/>
      <c r="E161" s="62"/>
    </row>
    <row r="162" spans="1:10">
      <c r="A162" s="54">
        <v>44347</v>
      </c>
      <c r="B162" s="92">
        <v>5.572841459176737</v>
      </c>
      <c r="D162" s="62"/>
      <c r="E162" s="62"/>
    </row>
    <row r="163" spans="1:10">
      <c r="A163" s="54">
        <v>44377</v>
      </c>
      <c r="B163" s="92">
        <v>3.7472885741770141</v>
      </c>
      <c r="C163" s="14">
        <v>2021</v>
      </c>
      <c r="D163" s="62"/>
      <c r="E163" s="62"/>
    </row>
    <row r="164" spans="1:10">
      <c r="A164" s="54">
        <v>44408</v>
      </c>
      <c r="B164" s="92">
        <v>4.6256931960864565</v>
      </c>
      <c r="D164" s="62"/>
      <c r="E164" s="62"/>
    </row>
    <row r="165" spans="1:10">
      <c r="A165" s="54">
        <v>44439</v>
      </c>
      <c r="B165" s="92">
        <v>4.3378526457015028</v>
      </c>
      <c r="D165" s="62"/>
      <c r="E165" s="62"/>
    </row>
    <row r="166" spans="1:10">
      <c r="A166" s="54">
        <v>44469</v>
      </c>
      <c r="B166" s="92">
        <v>3.8029064392398322</v>
      </c>
      <c r="D166" s="62"/>
      <c r="E166" s="62"/>
    </row>
    <row r="167" spans="1:10">
      <c r="A167" s="54">
        <v>44500</v>
      </c>
      <c r="B167" s="92">
        <v>5.2718513522104136</v>
      </c>
      <c r="D167" s="62"/>
      <c r="E167" s="62"/>
    </row>
    <row r="168" spans="1:10">
      <c r="A168" s="54">
        <v>44530</v>
      </c>
      <c r="B168" s="92">
        <v>9.2660068166140306</v>
      </c>
      <c r="D168" s="62"/>
      <c r="E168" s="62"/>
    </row>
    <row r="169" spans="1:10">
      <c r="A169" s="118">
        <v>44561</v>
      </c>
      <c r="B169" s="120">
        <v>8.99</v>
      </c>
      <c r="D169" s="62"/>
      <c r="E169" s="62"/>
    </row>
    <row r="170" spans="1:10">
      <c r="A170" s="54">
        <v>44592</v>
      </c>
      <c r="B170" s="133">
        <v>5.3465931688457182</v>
      </c>
      <c r="D170" s="62">
        <f t="shared" ref="D170:D181" si="0">AVERAGE($B$170:$B$181)</f>
        <v>10.672773636233366</v>
      </c>
      <c r="E170" s="62"/>
    </row>
    <row r="171" spans="1:10">
      <c r="A171" s="54">
        <v>44620</v>
      </c>
      <c r="B171" s="133">
        <v>11.168822299643061</v>
      </c>
      <c r="D171" s="62">
        <f t="shared" si="0"/>
        <v>10.672773636233366</v>
      </c>
      <c r="E171" s="62"/>
    </row>
    <row r="172" spans="1:10">
      <c r="A172" s="54">
        <v>44651</v>
      </c>
      <c r="B172" s="133">
        <v>7.8700880190718445</v>
      </c>
      <c r="D172" s="62">
        <f t="shared" si="0"/>
        <v>10.672773636233366</v>
      </c>
      <c r="E172" s="62"/>
    </row>
    <row r="173" spans="1:10">
      <c r="A173" s="54">
        <v>44681</v>
      </c>
      <c r="B173" s="133">
        <v>11.444448280204131</v>
      </c>
      <c r="D173" s="62">
        <f t="shared" si="0"/>
        <v>10.672773636233366</v>
      </c>
      <c r="E173" s="62"/>
    </row>
    <row r="174" spans="1:10">
      <c r="A174" s="54">
        <v>44712</v>
      </c>
      <c r="B174" s="133">
        <v>14.838308695446475</v>
      </c>
      <c r="D174" s="62">
        <f t="shared" si="0"/>
        <v>10.672773636233366</v>
      </c>
      <c r="E174" s="62"/>
    </row>
    <row r="175" spans="1:10">
      <c r="A175" s="54">
        <v>44742</v>
      </c>
      <c r="B175" s="133">
        <v>11.303242078110959</v>
      </c>
      <c r="C175" s="14">
        <v>2022</v>
      </c>
      <c r="D175" s="62">
        <f t="shared" si="0"/>
        <v>10.672773636233366</v>
      </c>
      <c r="E175" s="62"/>
      <c r="F175"/>
      <c r="G175"/>
      <c r="H175"/>
      <c r="I175"/>
      <c r="J175"/>
    </row>
    <row r="176" spans="1:10">
      <c r="A176" s="54">
        <v>44773</v>
      </c>
      <c r="B176" s="133">
        <v>7.5954025054520704</v>
      </c>
      <c r="D176" s="62">
        <f t="shared" si="0"/>
        <v>10.672773636233366</v>
      </c>
      <c r="E176" s="62"/>
      <c r="F176"/>
      <c r="G176"/>
      <c r="H176"/>
      <c r="I176"/>
      <c r="J176"/>
    </row>
    <row r="177" spans="1:10">
      <c r="A177" s="54">
        <v>44804</v>
      </c>
      <c r="B177" s="133">
        <v>11.297753520206536</v>
      </c>
      <c r="D177" s="62">
        <f t="shared" si="0"/>
        <v>10.672773636233366</v>
      </c>
      <c r="E177" s="62"/>
      <c r="F177"/>
      <c r="G177"/>
      <c r="H177"/>
      <c r="I177"/>
      <c r="J177"/>
    </row>
    <row r="178" spans="1:10">
      <c r="A178" s="54">
        <v>44834</v>
      </c>
      <c r="B178" s="133">
        <v>12.131414819540973</v>
      </c>
      <c r="D178" s="62">
        <f t="shared" si="0"/>
        <v>10.672773636233366</v>
      </c>
      <c r="E178" s="62"/>
      <c r="F178"/>
      <c r="G178"/>
      <c r="H178"/>
      <c r="I178"/>
      <c r="J178"/>
    </row>
    <row r="179" spans="1:10">
      <c r="A179" s="54">
        <v>44865</v>
      </c>
      <c r="B179" s="133">
        <v>12.597974566519088</v>
      </c>
      <c r="D179" s="62">
        <f t="shared" si="0"/>
        <v>10.672773636233366</v>
      </c>
      <c r="E179" s="62"/>
      <c r="F179"/>
      <c r="G179"/>
      <c r="H179"/>
      <c r="I179"/>
      <c r="J179"/>
    </row>
    <row r="180" spans="1:10">
      <c r="A180" s="54">
        <v>44895</v>
      </c>
      <c r="B180" s="133">
        <v>13.983033178320625</v>
      </c>
      <c r="D180" s="62">
        <f t="shared" si="0"/>
        <v>10.672773636233366</v>
      </c>
      <c r="E180" s="62"/>
      <c r="F180"/>
      <c r="G180"/>
      <c r="H180"/>
      <c r="I180"/>
      <c r="J180"/>
    </row>
    <row r="181" spans="1:10">
      <c r="A181" s="54">
        <v>44925</v>
      </c>
      <c r="B181" s="134">
        <v>8.4962025034389175</v>
      </c>
      <c r="C181" s="53"/>
      <c r="D181" s="62">
        <f t="shared" si="0"/>
        <v>10.672773636233366</v>
      </c>
      <c r="E181" s="62"/>
      <c r="F181"/>
      <c r="G181"/>
      <c r="H181"/>
      <c r="I181"/>
      <c r="J181"/>
    </row>
    <row r="182" spans="1:10">
      <c r="A182" s="54">
        <v>44957</v>
      </c>
      <c r="B182" s="92">
        <v>11.665571637512304</v>
      </c>
      <c r="D182" s="62"/>
      <c r="E182" s="62">
        <f t="shared" ref="E182:E193" si="1">AVERAGE($B$182:$B$193)</f>
        <v>10.9979428465449</v>
      </c>
      <c r="F182"/>
      <c r="G182"/>
      <c r="H182"/>
      <c r="I182"/>
      <c r="J182"/>
    </row>
    <row r="183" spans="1:10">
      <c r="A183" s="54">
        <v>44985</v>
      </c>
      <c r="B183" s="92">
        <v>15.632148206911165</v>
      </c>
      <c r="D183" s="62"/>
      <c r="E183" s="62">
        <f t="shared" si="1"/>
        <v>10.9979428465449</v>
      </c>
      <c r="F183"/>
      <c r="G183"/>
      <c r="H183"/>
      <c r="I183"/>
      <c r="J183"/>
    </row>
    <row r="184" spans="1:10">
      <c r="A184" s="54">
        <v>45016</v>
      </c>
      <c r="B184" s="92">
        <v>13.384452231072661</v>
      </c>
      <c r="D184" s="62"/>
      <c r="E184" s="62">
        <f t="shared" si="1"/>
        <v>10.9979428465449</v>
      </c>
      <c r="F184"/>
      <c r="G184"/>
      <c r="H184"/>
      <c r="I184"/>
      <c r="J184"/>
    </row>
    <row r="185" spans="1:10">
      <c r="A185" s="54">
        <v>45044</v>
      </c>
      <c r="B185" s="92">
        <v>12.296902822788415</v>
      </c>
      <c r="D185" s="62"/>
      <c r="E185" s="62">
        <f t="shared" si="1"/>
        <v>10.9979428465449</v>
      </c>
      <c r="F185"/>
      <c r="G185"/>
      <c r="H185"/>
      <c r="I185"/>
      <c r="J185"/>
    </row>
    <row r="186" spans="1:10">
      <c r="A186" s="54">
        <v>45077</v>
      </c>
      <c r="B186" s="92">
        <v>8.2869111856283659</v>
      </c>
      <c r="D186" s="62"/>
      <c r="E186" s="62">
        <f t="shared" si="1"/>
        <v>10.9979428465449</v>
      </c>
      <c r="F186"/>
      <c r="G186"/>
      <c r="H186"/>
      <c r="I186"/>
      <c r="J186"/>
    </row>
    <row r="187" spans="1:10">
      <c r="A187" s="54">
        <v>45107</v>
      </c>
      <c r="B187" s="92">
        <v>13.489114826535308</v>
      </c>
      <c r="C187" s="14">
        <v>2023</v>
      </c>
      <c r="D187" s="62"/>
      <c r="E187" s="62">
        <f t="shared" si="1"/>
        <v>10.9979428465449</v>
      </c>
      <c r="F187"/>
      <c r="G187"/>
      <c r="H187"/>
      <c r="I187"/>
      <c r="J187"/>
    </row>
    <row r="188" spans="1:10">
      <c r="A188" s="54">
        <v>45138</v>
      </c>
      <c r="B188" s="92">
        <v>13.385035038838</v>
      </c>
      <c r="D188" s="62"/>
      <c r="E188" s="62">
        <f t="shared" si="1"/>
        <v>10.9979428465449</v>
      </c>
      <c r="F188"/>
      <c r="G188"/>
      <c r="H188"/>
      <c r="I188"/>
      <c r="J188"/>
    </row>
    <row r="189" spans="1:10">
      <c r="A189" s="54">
        <v>45169</v>
      </c>
      <c r="B189" s="92">
        <v>6.361486151314077</v>
      </c>
      <c r="D189" s="62"/>
      <c r="E189" s="62">
        <f t="shared" si="1"/>
        <v>10.9979428465449</v>
      </c>
      <c r="F189"/>
      <c r="G189"/>
      <c r="H189"/>
      <c r="I189"/>
      <c r="J189"/>
    </row>
    <row r="190" spans="1:10">
      <c r="A190" s="54">
        <v>45198</v>
      </c>
      <c r="B190" s="92">
        <v>7.9963925972930046</v>
      </c>
      <c r="D190" s="62"/>
      <c r="E190" s="62">
        <f t="shared" si="1"/>
        <v>10.9979428465449</v>
      </c>
      <c r="F190"/>
      <c r="G190"/>
      <c r="H190"/>
      <c r="I190"/>
      <c r="J190"/>
    </row>
    <row r="191" spans="1:10">
      <c r="A191" s="54">
        <v>45230</v>
      </c>
      <c r="B191" s="92">
        <v>7.5724048470969931</v>
      </c>
      <c r="D191" s="62"/>
      <c r="E191" s="62">
        <f t="shared" si="1"/>
        <v>10.9979428465449</v>
      </c>
      <c r="F191"/>
      <c r="G191"/>
      <c r="H191"/>
      <c r="I191"/>
      <c r="J191"/>
    </row>
    <row r="192" spans="1:10">
      <c r="A192" s="54">
        <v>45260</v>
      </c>
      <c r="B192" s="92">
        <v>14.117290499805291</v>
      </c>
      <c r="D192" s="62"/>
      <c r="E192" s="62">
        <f t="shared" si="1"/>
        <v>10.9979428465449</v>
      </c>
      <c r="F192"/>
      <c r="G192"/>
      <c r="H192"/>
      <c r="I192"/>
      <c r="J192"/>
    </row>
    <row r="193" spans="1:10">
      <c r="A193" s="54">
        <v>45289</v>
      </c>
      <c r="B193" s="92">
        <v>7.7876041137431864</v>
      </c>
      <c r="D193" s="62"/>
      <c r="E193" s="62">
        <f t="shared" si="1"/>
        <v>10.9979428465449</v>
      </c>
      <c r="F193"/>
      <c r="G193"/>
      <c r="H193"/>
      <c r="I193"/>
      <c r="J193"/>
    </row>
  </sheetData>
  <pageMargins left="0.7" right="0.7" top="0.75" bottom="0.75" header="0.3" footer="0.3"/>
  <pageSetup paperSize="9" orientation="portrait" verticalDpi="120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rgb="FF009900"/>
  </sheetPr>
  <dimension ref="A1:H26"/>
  <sheetViews>
    <sheetView rightToLeft="1" zoomScaleNormal="100" workbookViewId="0"/>
  </sheetViews>
  <sheetFormatPr defaultRowHeight="15"/>
  <cols>
    <col min="1" max="16384" width="9" style="14"/>
  </cols>
  <sheetData>
    <row r="1" spans="1:8">
      <c r="A1" s="14" t="s">
        <v>164</v>
      </c>
    </row>
    <row r="2" spans="1:8">
      <c r="A2" s="14" t="s">
        <v>71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15" t="s">
        <v>72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4">
    <tabColor rgb="FF009900"/>
  </sheetPr>
  <dimension ref="A1:AB230"/>
  <sheetViews>
    <sheetView rightToLeft="1" zoomScaleNormal="100" workbookViewId="0"/>
  </sheetViews>
  <sheetFormatPr defaultRowHeight="15"/>
  <cols>
    <col min="1" max="2" width="9" style="14"/>
    <col min="3" max="3" width="14.125" style="14" customWidth="1"/>
    <col min="4" max="4" width="10.75" style="14" customWidth="1"/>
    <col min="5" max="5" width="11.25" style="14" customWidth="1"/>
    <col min="6" max="6" width="13.75" style="14" customWidth="1"/>
    <col min="7" max="8" width="17" style="14" customWidth="1"/>
    <col min="9" max="9" width="8.5" style="14" bestFit="1" customWidth="1"/>
    <col min="10" max="10" width="8.875" style="14" customWidth="1"/>
    <col min="11" max="16384" width="9" style="14"/>
  </cols>
  <sheetData>
    <row r="1" spans="1:11" ht="30">
      <c r="A1" s="20" t="s">
        <v>20</v>
      </c>
      <c r="B1" s="20" t="s">
        <v>19</v>
      </c>
      <c r="C1" s="21" t="s">
        <v>57</v>
      </c>
      <c r="D1" s="21" t="s">
        <v>1</v>
      </c>
      <c r="E1" s="21" t="s">
        <v>8</v>
      </c>
      <c r="F1" s="21" t="s">
        <v>22</v>
      </c>
      <c r="G1" s="22" t="s">
        <v>157</v>
      </c>
      <c r="H1" s="192" t="s">
        <v>163</v>
      </c>
      <c r="I1" s="192" t="s">
        <v>166</v>
      </c>
    </row>
    <row r="2" spans="1:11">
      <c r="A2" s="3"/>
      <c r="B2" s="3"/>
      <c r="C2" s="10">
        <v>0</v>
      </c>
      <c r="D2" s="10">
        <v>0</v>
      </c>
      <c r="E2" s="10">
        <v>0</v>
      </c>
      <c r="F2" s="11">
        <v>0</v>
      </c>
      <c r="G2" s="19">
        <v>0</v>
      </c>
      <c r="H2" s="19">
        <v>0</v>
      </c>
      <c r="I2" s="19">
        <v>0</v>
      </c>
    </row>
    <row r="3" spans="1:11">
      <c r="A3" s="3"/>
      <c r="B3" s="3">
        <v>1</v>
      </c>
      <c r="C3" s="10">
        <v>-2.7876185282198849</v>
      </c>
      <c r="D3" s="10">
        <v>-1.9658097161957129</v>
      </c>
      <c r="E3" s="10">
        <v>6.5459519512308306</v>
      </c>
      <c r="F3" s="10">
        <v>-2.1763582982534526</v>
      </c>
      <c r="G3" s="10">
        <v>0.14096251169224402</v>
      </c>
      <c r="H3" s="10">
        <v>-0.50122239923654599</v>
      </c>
      <c r="I3" s="19">
        <v>-1.4645873169591668</v>
      </c>
    </row>
    <row r="4" spans="1:11">
      <c r="A4" s="3"/>
      <c r="B4" s="3">
        <v>2</v>
      </c>
      <c r="C4" s="10">
        <v>-5.9138638427843766</v>
      </c>
      <c r="D4" s="10">
        <v>-2.3675264947627919</v>
      </c>
      <c r="E4" s="10">
        <v>11.921366239055878</v>
      </c>
      <c r="F4" s="10">
        <v>-3.1713807403495009</v>
      </c>
      <c r="G4" s="10">
        <v>0.25255366696777898</v>
      </c>
      <c r="H4" s="10">
        <v>-0.28123945072583695</v>
      </c>
      <c r="I4" s="19">
        <v>-2.086287044036955</v>
      </c>
      <c r="K4" s="54"/>
    </row>
    <row r="5" spans="1:11">
      <c r="A5" s="3"/>
      <c r="B5" s="3">
        <v>3</v>
      </c>
      <c r="C5" s="10">
        <v>-6.1007564090451867</v>
      </c>
      <c r="D5" s="10">
        <v>-1.8718979788449679</v>
      </c>
      <c r="E5" s="10">
        <v>13.576930822423463</v>
      </c>
      <c r="F5" s="10">
        <v>-4.9291374516606394</v>
      </c>
      <c r="G5" s="10">
        <v>0.24620583257940795</v>
      </c>
      <c r="H5" s="10">
        <v>1.4593025707938443</v>
      </c>
      <c r="I5" s="19">
        <v>-3.3312005496388122</v>
      </c>
      <c r="K5" s="54"/>
    </row>
    <row r="6" spans="1:11">
      <c r="A6" s="3"/>
      <c r="B6" s="3">
        <v>4</v>
      </c>
      <c r="C6" s="10">
        <v>-10.468990184062708</v>
      </c>
      <c r="D6" s="10">
        <v>-6.0371404606210604</v>
      </c>
      <c r="E6" s="10">
        <v>19.447679392503577</v>
      </c>
      <c r="F6" s="10">
        <v>-3.2853419389432332</v>
      </c>
      <c r="G6" s="10">
        <v>0.45044403316076997</v>
      </c>
      <c r="H6" s="10">
        <v>-2.1629344452524548</v>
      </c>
      <c r="I6" s="19">
        <v>-3.8742060153686055</v>
      </c>
      <c r="K6" s="54"/>
    </row>
    <row r="7" spans="1:11">
      <c r="A7" s="3"/>
      <c r="B7" s="3">
        <v>5</v>
      </c>
      <c r="C7" s="10">
        <v>-11.516936146319187</v>
      </c>
      <c r="D7" s="10">
        <v>-7.6900099851341519</v>
      </c>
      <c r="E7" s="10">
        <v>22.102960581311823</v>
      </c>
      <c r="F7" s="10">
        <v>-3.3679092011787333</v>
      </c>
      <c r="G7" s="10">
        <v>0.54309526294756805</v>
      </c>
      <c r="H7" s="10">
        <v>-3.0114282613605878</v>
      </c>
      <c r="I7" s="19">
        <v>-4.6785817237735641</v>
      </c>
      <c r="K7" s="54"/>
    </row>
    <row r="8" spans="1:11">
      <c r="A8" s="108">
        <v>2021</v>
      </c>
      <c r="B8" s="3">
        <v>6</v>
      </c>
      <c r="C8" s="10">
        <v>-17.022210819312324</v>
      </c>
      <c r="D8" s="10">
        <v>-6.7035162108332003</v>
      </c>
      <c r="E8" s="10">
        <v>24.927845876228666</v>
      </c>
      <c r="F8" s="10">
        <v>-1.7692248703061062</v>
      </c>
      <c r="G8" s="10">
        <v>0.61608770136502899</v>
      </c>
      <c r="H8" s="10">
        <v>-1.98409319823677</v>
      </c>
      <c r="I8" s="19">
        <v>-4.7194230125964305</v>
      </c>
      <c r="K8" s="54"/>
    </row>
    <row r="9" spans="1:11">
      <c r="A9" s="3"/>
      <c r="B9" s="3">
        <v>7</v>
      </c>
      <c r="C9" s="10">
        <v>-19.033615805770815</v>
      </c>
      <c r="D9" s="10">
        <v>-5.3228352162795201</v>
      </c>
      <c r="E9" s="10">
        <v>25.428843475946188</v>
      </c>
      <c r="F9" s="10">
        <v>-1.0982785035381211</v>
      </c>
      <c r="G9" s="10">
        <v>0.63030488622282099</v>
      </c>
      <c r="H9" s="10">
        <v>0.57063348368037903</v>
      </c>
      <c r="I9" s="19">
        <v>-5.8934686999598993</v>
      </c>
      <c r="K9" s="54"/>
    </row>
    <row r="10" spans="1:11">
      <c r="A10" s="108"/>
      <c r="B10" s="3">
        <v>8</v>
      </c>
      <c r="C10" s="10">
        <v>-20.416943410001934</v>
      </c>
      <c r="D10" s="10">
        <v>-7.5654954595708919</v>
      </c>
      <c r="E10" s="10">
        <v>27.068835184245437</v>
      </c>
      <c r="F10" s="10">
        <v>0.6738432327159225</v>
      </c>
      <c r="G10" s="10">
        <v>0.99405982763924305</v>
      </c>
      <c r="H10" s="10">
        <v>-0.99511019578961379</v>
      </c>
      <c r="I10" s="19">
        <v>-6.5703852637812776</v>
      </c>
      <c r="K10" s="54"/>
    </row>
    <row r="11" spans="1:11">
      <c r="A11" s="3"/>
      <c r="B11" s="3">
        <v>9</v>
      </c>
      <c r="C11" s="10">
        <v>-20.277798548490704</v>
      </c>
      <c r="D11" s="10">
        <v>-9.8422466278101268</v>
      </c>
      <c r="E11" s="10">
        <v>28.124296805478458</v>
      </c>
      <c r="F11" s="10">
        <v>0.7182475770910135</v>
      </c>
      <c r="G11" s="10">
        <v>1.4929734223485522</v>
      </c>
      <c r="H11" s="10">
        <v>-2.3733628597986218</v>
      </c>
      <c r="I11" s="19">
        <v>-7.468883768011505</v>
      </c>
      <c r="K11" s="54"/>
    </row>
    <row r="12" spans="1:11">
      <c r="A12" s="3"/>
      <c r="B12" s="3">
        <v>10</v>
      </c>
      <c r="C12" s="10">
        <v>-22.467040268497296</v>
      </c>
      <c r="D12" s="10">
        <v>-10.17618127250149</v>
      </c>
      <c r="E12" s="10">
        <v>30.474680433311384</v>
      </c>
      <c r="F12" s="10">
        <v>1.6801451539612056</v>
      </c>
      <c r="G12" s="10">
        <v>1.7563579758468821</v>
      </c>
      <c r="H12" s="10">
        <v>-2.1334353628581582</v>
      </c>
      <c r="I12" s="19">
        <v>-8.0427459096433314</v>
      </c>
      <c r="K12" s="54"/>
    </row>
    <row r="13" spans="1:11">
      <c r="A13" s="3"/>
      <c r="B13" s="3">
        <v>11</v>
      </c>
      <c r="C13" s="10">
        <v>-26.316750437848921</v>
      </c>
      <c r="D13" s="10">
        <v>-10.840478014525473</v>
      </c>
      <c r="E13" s="10">
        <v>33.803159859752775</v>
      </c>
      <c r="F13" s="10">
        <v>1.0965819163585675</v>
      </c>
      <c r="G13" s="10">
        <v>2.0415563173258482</v>
      </c>
      <c r="H13" s="10">
        <v>-1.7806351779215912</v>
      </c>
      <c r="I13" s="19">
        <v>-9.0598428366038828</v>
      </c>
      <c r="K13" s="54"/>
    </row>
    <row r="14" spans="1:11">
      <c r="A14" s="3"/>
      <c r="B14" s="3">
        <v>12</v>
      </c>
      <c r="C14" s="10">
        <v>-27.231945906673428</v>
      </c>
      <c r="D14" s="10">
        <v>-11.934269040252554</v>
      </c>
      <c r="E14" s="10">
        <v>34.74515191272409</v>
      </c>
      <c r="F14" s="10">
        <v>-0.26784976988650744</v>
      </c>
      <c r="G14" s="10">
        <v>2.274776772973067</v>
      </c>
      <c r="H14" s="10">
        <v>-1.9006767316861681</v>
      </c>
      <c r="I14" s="19">
        <v>-10.033592308566385</v>
      </c>
      <c r="K14" s="54"/>
    </row>
    <row r="15" spans="1:11">
      <c r="A15" s="3"/>
      <c r="B15" s="3">
        <v>1</v>
      </c>
      <c r="C15" s="10">
        <v>-21.172788866885917</v>
      </c>
      <c r="D15" s="10">
        <v>-14.503152782758486</v>
      </c>
      <c r="E15" s="10">
        <v>34.845151345602396</v>
      </c>
      <c r="F15" s="10">
        <v>-4.6877063574251263</v>
      </c>
      <c r="G15" s="10">
        <v>2.183466081286892</v>
      </c>
      <c r="H15" s="10">
        <v>-2.9952427877265819</v>
      </c>
      <c r="I15" s="19">
        <v>-11.507909995031904</v>
      </c>
      <c r="K15" s="54"/>
    </row>
    <row r="16" spans="1:11">
      <c r="A16" s="3"/>
      <c r="B16" s="3">
        <v>2</v>
      </c>
      <c r="C16" s="10">
        <v>-16.52507557394998</v>
      </c>
      <c r="D16" s="10">
        <v>-15.110703456763707</v>
      </c>
      <c r="E16" s="10">
        <v>34.845151345602396</v>
      </c>
      <c r="F16" s="10">
        <v>-7.9238645126390423</v>
      </c>
      <c r="G16" s="10">
        <v>2.225495871796209</v>
      </c>
      <c r="H16" s="10">
        <v>-1.6487608396312967</v>
      </c>
      <c r="I16" s="19">
        <v>-13.46194261713241</v>
      </c>
      <c r="K16" s="54"/>
    </row>
    <row r="17" spans="1:16">
      <c r="A17" s="3"/>
      <c r="B17" s="3">
        <v>3</v>
      </c>
      <c r="C17" s="10">
        <v>-14.688154596736199</v>
      </c>
      <c r="D17" s="10">
        <v>-17.108020065055491</v>
      </c>
      <c r="E17" s="10">
        <v>34.845151345602396</v>
      </c>
      <c r="F17" s="10">
        <v>-7.9163038087512678</v>
      </c>
      <c r="G17" s="10">
        <v>2.508707775018153</v>
      </c>
      <c r="H17" s="10">
        <v>-2.1692717198702369</v>
      </c>
      <c r="I17" s="19">
        <v>-14.938748345185255</v>
      </c>
      <c r="K17" s="54"/>
    </row>
    <row r="18" spans="1:16">
      <c r="A18" s="3"/>
      <c r="B18" s="3">
        <v>4</v>
      </c>
      <c r="C18" s="10">
        <v>-13.411615819353818</v>
      </c>
      <c r="D18" s="10">
        <v>-17.598719882543463</v>
      </c>
      <c r="E18" s="10">
        <v>34.845151345602396</v>
      </c>
      <c r="F18" s="10">
        <v>-10.126122143140293</v>
      </c>
      <c r="G18" s="10">
        <v>2.8467174643064967</v>
      </c>
      <c r="H18" s="10">
        <v>-0.67332163638599374</v>
      </c>
      <c r="I18" s="19">
        <v>-16.925398246157471</v>
      </c>
      <c r="K18" s="54"/>
    </row>
    <row r="19" spans="1:16">
      <c r="A19" s="3"/>
      <c r="B19" s="3">
        <v>5</v>
      </c>
      <c r="C19" s="10">
        <v>-12.874387742039945</v>
      </c>
      <c r="D19" s="10">
        <v>-16.51957131704345</v>
      </c>
      <c r="E19" s="10">
        <v>34.845151345602396</v>
      </c>
      <c r="F19" s="10">
        <v>-11.901651669458671</v>
      </c>
      <c r="G19" s="10">
        <v>3.1518620456448798</v>
      </c>
      <c r="H19" s="10">
        <v>2.6646267042297991</v>
      </c>
      <c r="I19" s="19">
        <v>-19.18419802127325</v>
      </c>
      <c r="K19" s="54"/>
    </row>
    <row r="20" spans="1:16">
      <c r="A20" s="3">
        <v>2022</v>
      </c>
      <c r="B20" s="3">
        <v>6</v>
      </c>
      <c r="C20" s="10">
        <v>-9.892628782109913</v>
      </c>
      <c r="D20" s="10">
        <v>-18.311883111236984</v>
      </c>
      <c r="E20" s="10">
        <v>34.845151345602396</v>
      </c>
      <c r="F20" s="10">
        <v>-13.593851201920881</v>
      </c>
      <c r="G20" s="10">
        <v>3.4134118478350639</v>
      </c>
      <c r="H20" s="10">
        <v>2.7955706428053562</v>
      </c>
      <c r="I20" s="19">
        <v>-21.107453754042339</v>
      </c>
      <c r="K20" s="54"/>
    </row>
    <row r="21" spans="1:16">
      <c r="A21" s="3"/>
      <c r="B21" s="3">
        <v>7</v>
      </c>
      <c r="C21" s="10">
        <v>-10.168929169184299</v>
      </c>
      <c r="D21" s="10">
        <v>-19.775714032595904</v>
      </c>
      <c r="E21" s="10">
        <v>34.845151345602396</v>
      </c>
      <c r="F21" s="10">
        <v>-12.448894785624635</v>
      </c>
      <c r="G21" s="10">
        <v>3.9116275712159867</v>
      </c>
      <c r="H21" s="10">
        <v>3.3448759968281361</v>
      </c>
      <c r="I21" s="19">
        <v>-23.12059002942404</v>
      </c>
      <c r="K21" s="54"/>
    </row>
    <row r="22" spans="1:16">
      <c r="A22" s="3"/>
      <c r="B22" s="3">
        <v>8</v>
      </c>
      <c r="C22" s="10">
        <v>-11.146381712757083</v>
      </c>
      <c r="D22" s="10">
        <v>-24.315697285741948</v>
      </c>
      <c r="E22" s="10">
        <v>34.845151345602396</v>
      </c>
      <c r="F22" s="10">
        <v>-9.4290210411937139</v>
      </c>
      <c r="G22" s="10">
        <v>4.7178001689353435</v>
      </c>
      <c r="H22" s="10">
        <v>-1.2193052097206469</v>
      </c>
      <c r="I22" s="19">
        <v>-23.096392076021299</v>
      </c>
      <c r="K22" s="54"/>
    </row>
    <row r="23" spans="1:16">
      <c r="A23" s="3"/>
      <c r="B23" s="3">
        <v>9</v>
      </c>
      <c r="C23" s="10">
        <v>-8.4329887484258919</v>
      </c>
      <c r="D23" s="10">
        <v>-23.921836772963978</v>
      </c>
      <c r="E23" s="10">
        <v>34.845151345602396</v>
      </c>
      <c r="F23" s="10">
        <v>-12.323799846965743</v>
      </c>
      <c r="G23" s="10">
        <v>5.0114486893482573</v>
      </c>
      <c r="H23" s="10">
        <v>2.629800525661937</v>
      </c>
      <c r="I23" s="19">
        <v>-26.551637298625916</v>
      </c>
      <c r="K23" s="54"/>
    </row>
    <row r="24" spans="1:16" customFormat="1">
      <c r="A24" s="3"/>
      <c r="B24" s="3">
        <v>10</v>
      </c>
      <c r="C24" s="10">
        <v>-6.6767407089123809</v>
      </c>
      <c r="D24" s="10">
        <v>-26.187571663760039</v>
      </c>
      <c r="E24" s="10">
        <v>34.845151345602396</v>
      </c>
      <c r="F24" s="10">
        <v>-12.216962405551625</v>
      </c>
      <c r="G24" s="10">
        <v>5.4379977641847992</v>
      </c>
      <c r="H24" s="10">
        <v>1.4721003692489028</v>
      </c>
      <c r="I24" s="19">
        <v>-27.659672033008942</v>
      </c>
      <c r="J24" s="14"/>
      <c r="K24" s="54"/>
      <c r="L24" s="14"/>
      <c r="M24" s="14"/>
      <c r="N24" s="14"/>
      <c r="O24" s="14"/>
      <c r="P24" s="14"/>
    </row>
    <row r="25" spans="1:16" customFormat="1">
      <c r="A25" s="3"/>
      <c r="B25" s="3">
        <v>11</v>
      </c>
      <c r="C25" s="10">
        <v>-6.8855215852993812</v>
      </c>
      <c r="D25" s="10">
        <v>-28.577244128714902</v>
      </c>
      <c r="E25" s="10">
        <v>34.845151345602396</v>
      </c>
      <c r="F25" s="10">
        <v>-11.28593095533137</v>
      </c>
      <c r="G25" s="10">
        <v>5.8309533753944862</v>
      </c>
      <c r="H25" s="10">
        <v>4.1586915919215928E-2</v>
      </c>
      <c r="I25" s="19">
        <v>-28.618831044634117</v>
      </c>
      <c r="J25" s="14"/>
      <c r="K25" s="54"/>
      <c r="L25" s="14"/>
      <c r="M25" s="14"/>
      <c r="N25" s="14"/>
      <c r="O25" s="14"/>
      <c r="P25" s="14"/>
    </row>
    <row r="26" spans="1:16" customFormat="1">
      <c r="A26" s="108"/>
      <c r="B26" s="108">
        <v>12</v>
      </c>
      <c r="C26" s="10">
        <v>-5.092103456841512</v>
      </c>
      <c r="D26" s="10">
        <v>-29.052724627695767</v>
      </c>
      <c r="E26" s="10">
        <v>34.845151345602396</v>
      </c>
      <c r="F26" s="10">
        <v>-12.186899835556964</v>
      </c>
      <c r="G26" s="10">
        <v>6.0673006997691434</v>
      </c>
      <c r="H26" s="10">
        <v>1.2119106280307437</v>
      </c>
      <c r="I26" s="19">
        <v>-30.26463525572651</v>
      </c>
      <c r="P26" s="14"/>
    </row>
    <row r="27" spans="1:16" customFormat="1">
      <c r="A27" s="108"/>
      <c r="B27" s="178" t="s">
        <v>145</v>
      </c>
      <c r="C27" s="10">
        <v>-3.3332894718654371</v>
      </c>
      <c r="D27" s="10">
        <v>-34.762469698548493</v>
      </c>
      <c r="E27" s="10">
        <v>34.845151345602396</v>
      </c>
      <c r="F27" s="10">
        <v>-9.2874912493949271</v>
      </c>
      <c r="G27" s="10">
        <v>6.4658879186494103</v>
      </c>
      <c r="H27" s="10">
        <v>-2.9722138855755285</v>
      </c>
      <c r="I27" s="19">
        <v>-31.790255812972966</v>
      </c>
      <c r="P27" s="14"/>
    </row>
    <row r="28" spans="1:16" customFormat="1">
      <c r="A28" s="108"/>
      <c r="B28" s="178" t="s">
        <v>146</v>
      </c>
      <c r="C28" s="10">
        <v>-3.5035549502536676</v>
      </c>
      <c r="D28" s="10">
        <v>-35.123187872661994</v>
      </c>
      <c r="E28" s="10">
        <v>34.845151345602396</v>
      </c>
      <c r="F28" s="10">
        <v>-11.475720057528132</v>
      </c>
      <c r="G28" s="10">
        <v>7.4806328531206709</v>
      </c>
      <c r="H28" s="10">
        <v>-3.381182402217255</v>
      </c>
      <c r="I28" s="19">
        <v>-31.742005470444738</v>
      </c>
      <c r="P28" s="14"/>
    </row>
    <row r="29" spans="1:16" customFormat="1">
      <c r="A29" s="108"/>
      <c r="B29" s="178" t="s">
        <v>147</v>
      </c>
      <c r="C29" s="10">
        <v>-0.84710664097022903</v>
      </c>
      <c r="D29" s="10">
        <v>-39.242079593233157</v>
      </c>
      <c r="E29" s="10">
        <v>34.845151345602396</v>
      </c>
      <c r="F29" s="10">
        <v>-11.441115380597584</v>
      </c>
      <c r="G29" s="10">
        <v>8.2596706775654614</v>
      </c>
      <c r="H29" s="10">
        <v>-6.4196613813791936</v>
      </c>
      <c r="I29" s="19">
        <v>-32.822418211853964</v>
      </c>
      <c r="P29" s="14"/>
    </row>
    <row r="30" spans="1:16" customFormat="1">
      <c r="A30" s="108"/>
      <c r="B30" s="178" t="s">
        <v>148</v>
      </c>
      <c r="C30" s="10">
        <v>-2.2608828862287056</v>
      </c>
      <c r="D30" s="10">
        <v>-38.055825426425585</v>
      </c>
      <c r="E30" s="10">
        <v>34.845151345602396</v>
      </c>
      <c r="F30" s="10">
        <v>-11.776123202491458</v>
      </c>
      <c r="G30" s="10">
        <v>8.7743070808114787</v>
      </c>
      <c r="H30" s="10">
        <v>-4.3950338884465285</v>
      </c>
      <c r="I30" s="19">
        <v>-33.660791537979058</v>
      </c>
      <c r="P30" s="14"/>
    </row>
    <row r="31" spans="1:16" customFormat="1">
      <c r="A31" s="108"/>
      <c r="B31" s="178" t="s">
        <v>149</v>
      </c>
      <c r="C31" s="10">
        <v>-1.1954152141816872</v>
      </c>
      <c r="D31" s="10">
        <v>-38.270727621644362</v>
      </c>
      <c r="E31" s="10">
        <v>34.845151345602396</v>
      </c>
      <c r="F31" s="10">
        <v>-13.412942466468394</v>
      </c>
      <c r="G31" s="10">
        <v>9.2053703650294416</v>
      </c>
      <c r="H31" s="10">
        <v>-3.5208953208038443</v>
      </c>
      <c r="I31" s="19">
        <v>-34.749832300840517</v>
      </c>
      <c r="P31" s="14"/>
    </row>
    <row r="32" spans="1:16" customFormat="1">
      <c r="A32" s="108">
        <v>2023</v>
      </c>
      <c r="B32" s="178" t="s">
        <v>150</v>
      </c>
      <c r="C32" s="10">
        <v>-1.1689710681101992</v>
      </c>
      <c r="D32" s="10">
        <v>-40.670810944560188</v>
      </c>
      <c r="E32" s="10">
        <v>34.845151345602396</v>
      </c>
      <c r="F32" s="10">
        <v>-12.252421418689801</v>
      </c>
      <c r="G32" s="10">
        <v>9.7653218675517657</v>
      </c>
      <c r="H32" s="10">
        <v>-5.4114490536700934</v>
      </c>
      <c r="I32" s="19">
        <v>-35.259361890890091</v>
      </c>
      <c r="P32" s="14"/>
    </row>
    <row r="33" spans="1:16" customFormat="1">
      <c r="A33" s="108"/>
      <c r="B33" s="178" t="s">
        <v>151</v>
      </c>
      <c r="C33" s="10">
        <v>-1.7557984395220023</v>
      </c>
      <c r="D33" s="10">
        <v>-41.702161262269946</v>
      </c>
      <c r="E33" s="10">
        <v>34.845151345602396</v>
      </c>
      <c r="F33" s="10">
        <v>-12.386496519022712</v>
      </c>
      <c r="G33" s="10">
        <v>10.402754676151185</v>
      </c>
      <c r="H33" s="10">
        <v>-5.2606758679986099</v>
      </c>
      <c r="I33" s="19">
        <v>-36.441485394271339</v>
      </c>
      <c r="P33" s="14"/>
    </row>
    <row r="34" spans="1:16" customFormat="1">
      <c r="A34" s="108"/>
      <c r="B34" s="178" t="s">
        <v>152</v>
      </c>
      <c r="C34" s="10">
        <v>-0.19957642403758924</v>
      </c>
      <c r="D34" s="10">
        <v>-41.483759026410318</v>
      </c>
      <c r="E34" s="10">
        <v>34.845151345602396</v>
      </c>
      <c r="F34" s="10">
        <v>-14.83807505270866</v>
      </c>
      <c r="G34" s="10">
        <v>11.108345967172246</v>
      </c>
      <c r="H34" s="10">
        <v>-3.0706900840441711</v>
      </c>
      <c r="I34" s="19">
        <v>-38.413068942366145</v>
      </c>
      <c r="P34" s="14"/>
    </row>
    <row r="35" spans="1:16" customFormat="1">
      <c r="A35" s="108"/>
      <c r="B35" s="178" t="s">
        <v>153</v>
      </c>
      <c r="C35" s="10">
        <v>1.4361912090942199</v>
      </c>
      <c r="D35" s="10">
        <v>-43.467945399419428</v>
      </c>
      <c r="E35" s="10">
        <v>34.845151345602396</v>
      </c>
      <c r="F35" s="10">
        <v>-15.48352755740048</v>
      </c>
      <c r="G35" s="10">
        <v>11.678149384055818</v>
      </c>
      <c r="H35" s="10">
        <v>-3.1899146740856339</v>
      </c>
      <c r="I35" s="19">
        <v>-40.278030725333792</v>
      </c>
      <c r="P35" s="14"/>
    </row>
    <row r="36" spans="1:16" customFormat="1">
      <c r="A36" s="108"/>
      <c r="B36" s="178" t="s">
        <v>154</v>
      </c>
      <c r="C36" s="10">
        <v>4.9447552502855743</v>
      </c>
      <c r="D36" s="10">
        <v>-38.174486703321641</v>
      </c>
      <c r="E36" s="10">
        <v>25.87630116942973</v>
      </c>
      <c r="F36" s="10">
        <v>-16.46447535529304</v>
      </c>
      <c r="G36" s="10">
        <v>12.140957218840212</v>
      </c>
      <c r="H36" s="10">
        <v>1.8610874516131415</v>
      </c>
      <c r="I36" s="19">
        <v>-40.035574154934785</v>
      </c>
      <c r="P36" s="14"/>
    </row>
    <row r="37" spans="1:16" customFormat="1">
      <c r="A37" s="108"/>
      <c r="B37" s="178" t="s">
        <v>155</v>
      </c>
      <c r="C37" s="10">
        <v>6.6259206958375554</v>
      </c>
      <c r="D37" s="10">
        <v>-44.391238357074876</v>
      </c>
      <c r="E37" s="10">
        <v>25.840811767874911</v>
      </c>
      <c r="F37" s="10">
        <v>-12.801289801023486</v>
      </c>
      <c r="G37" s="10">
        <v>12.568090125809478</v>
      </c>
      <c r="H37" s="10">
        <v>-4.4958275187819083</v>
      </c>
      <c r="I37" s="19">
        <v>-39.895410838292968</v>
      </c>
      <c r="P37" s="14"/>
    </row>
    <row r="38" spans="1:16" customFormat="1">
      <c r="A38" s="108"/>
      <c r="B38" s="178" t="s">
        <v>158</v>
      </c>
      <c r="C38" s="10">
        <v>6.9333010973941942</v>
      </c>
      <c r="D38" s="10">
        <v>-47.031618765682538</v>
      </c>
      <c r="E38" s="10">
        <v>25.840811767874911</v>
      </c>
      <c r="F38" s="10">
        <v>-10.375454883601957</v>
      </c>
      <c r="G38" s="10">
        <v>12.905945960682164</v>
      </c>
      <c r="H38" s="10">
        <v>-6.725913714395098</v>
      </c>
      <c r="I38" s="19">
        <v>-40.30570505128744</v>
      </c>
      <c r="P38" s="14"/>
    </row>
    <row r="39" spans="1:16" customFormat="1">
      <c r="A39" s="108"/>
      <c r="B39" s="108" t="s">
        <v>160</v>
      </c>
      <c r="C39" s="177"/>
      <c r="D39" s="177"/>
      <c r="E39" s="177"/>
      <c r="F39" s="233"/>
      <c r="G39" s="233"/>
      <c r="H39" s="191"/>
      <c r="J39" s="14"/>
      <c r="K39" s="54"/>
      <c r="L39" s="14"/>
      <c r="M39" s="14"/>
      <c r="N39" s="14"/>
      <c r="O39" s="14"/>
      <c r="P39" s="14"/>
    </row>
    <row r="40" spans="1:16" customFormat="1">
      <c r="A40" s="14"/>
      <c r="B40" s="14"/>
      <c r="J40" s="14"/>
      <c r="K40" s="54"/>
      <c r="L40" s="14"/>
    </row>
    <row r="41" spans="1:16" customFormat="1">
      <c r="A41" s="14"/>
      <c r="B41" s="14"/>
      <c r="J41" s="14"/>
      <c r="K41" s="14"/>
      <c r="L41" s="14"/>
    </row>
    <row r="42" spans="1:16" customFormat="1">
      <c r="A42" s="14"/>
      <c r="B42" s="14"/>
      <c r="J42" s="14"/>
      <c r="K42" s="14"/>
      <c r="L42" s="14"/>
    </row>
    <row r="43" spans="1:16" customFormat="1">
      <c r="A43" s="14"/>
      <c r="B43" s="14"/>
      <c r="J43" s="14"/>
      <c r="K43" s="14"/>
      <c r="L43" s="14"/>
    </row>
    <row r="44" spans="1:16" customFormat="1">
      <c r="A44" s="14"/>
      <c r="B44" s="14"/>
      <c r="J44" s="14"/>
      <c r="K44" s="14"/>
      <c r="L44" s="14"/>
    </row>
    <row r="45" spans="1:16" customFormat="1">
      <c r="A45" s="14"/>
      <c r="B45" s="14"/>
      <c r="J45" s="14"/>
      <c r="K45" s="14"/>
      <c r="L45" s="14"/>
    </row>
    <row r="46" spans="1:16" customFormat="1">
      <c r="A46" s="14"/>
      <c r="B46" s="14"/>
      <c r="J46" s="14"/>
      <c r="K46" s="14"/>
      <c r="L46" s="14"/>
    </row>
    <row r="47" spans="1:16" customFormat="1">
      <c r="A47" s="14"/>
      <c r="B47" s="14"/>
      <c r="J47" s="14"/>
      <c r="K47" s="14"/>
      <c r="L47" s="14"/>
    </row>
    <row r="48" spans="1:16" customFormat="1">
      <c r="A48" s="14"/>
      <c r="B48" s="14"/>
      <c r="J48" s="14"/>
      <c r="K48" s="14"/>
      <c r="L48" s="14"/>
    </row>
    <row r="49" spans="1:28" customFormat="1">
      <c r="A49" s="14"/>
      <c r="B49" s="14"/>
      <c r="J49" s="14"/>
      <c r="K49" s="14"/>
      <c r="L49" s="14"/>
    </row>
    <row r="50" spans="1:28" customForma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28" customForma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28" customForma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28" customForma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28" customForma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28" customForma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28" customForma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28" customForma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28" customForma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28" customForma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28" customForma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28" customForma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28"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8"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13:28"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13:28"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3:28"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13:28"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13:28"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13:28"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</row>
    <row r="71" spans="13:28"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</row>
    <row r="72" spans="13:28"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</row>
    <row r="73" spans="13:28"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13:28"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</row>
    <row r="75" spans="13:28"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13:28"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</row>
    <row r="77" spans="13:28"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13:28"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pans="13:28"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spans="13:28"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</row>
    <row r="81" spans="13:28"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</row>
    <row r="82" spans="13:28"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</row>
    <row r="83" spans="13:28"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</row>
    <row r="84" spans="13:28"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</row>
    <row r="85" spans="13:28"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13:28"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13:28"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</row>
    <row r="88" spans="13:28"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</row>
    <row r="89" spans="13:28"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</row>
    <row r="90" spans="13:28"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</row>
    <row r="91" spans="13:28"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</row>
    <row r="92" spans="13:28"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</row>
    <row r="93" spans="13:28"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</row>
    <row r="94" spans="13:28"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</row>
    <row r="95" spans="13:28"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</row>
    <row r="96" spans="13:28"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</row>
    <row r="97" spans="13:28"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</row>
    <row r="98" spans="13:28"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</row>
    <row r="99" spans="13:28"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</row>
    <row r="100" spans="13:28"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</row>
    <row r="101" spans="13:28"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13:28"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pans="13:28"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pans="13:28"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</row>
    <row r="105" spans="13:28"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</row>
    <row r="106" spans="13:28"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3:28"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</row>
    <row r="108" spans="13:28"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</row>
    <row r="109" spans="13:28"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</row>
    <row r="110" spans="13:28"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</row>
    <row r="111" spans="13:28"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</row>
    <row r="112" spans="13:28"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</row>
    <row r="113" spans="13:28"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</row>
    <row r="114" spans="13:28"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</row>
    <row r="115" spans="13:28"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pans="13:28"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  <row r="117" spans="13:28"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</row>
    <row r="118" spans="13:28"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</row>
    <row r="119" spans="13:28"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</row>
    <row r="120" spans="13:28"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</row>
    <row r="121" spans="13:28"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pans="13:28"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</row>
    <row r="123" spans="13:28"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</row>
    <row r="124" spans="13:28"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</row>
    <row r="125" spans="13:28"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</row>
    <row r="126" spans="13:28"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</row>
    <row r="127" spans="13:28"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</row>
    <row r="128" spans="13:28"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</row>
    <row r="129" spans="13:28"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</row>
    <row r="130" spans="13:28"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</row>
    <row r="131" spans="13:28"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</row>
    <row r="132" spans="13:28"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</row>
    <row r="133" spans="13:28"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</row>
    <row r="134" spans="13:28"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</row>
    <row r="135" spans="13:28"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</row>
    <row r="136" spans="13:28"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</row>
    <row r="137" spans="13:28"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</row>
    <row r="138" spans="13:28"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</row>
    <row r="139" spans="13:28"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</row>
    <row r="140" spans="13:28"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</row>
    <row r="141" spans="13:28"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</row>
    <row r="142" spans="13:28"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</row>
    <row r="143" spans="13:28"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</row>
    <row r="144" spans="13:28"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</row>
    <row r="145" spans="13:28"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</row>
    <row r="146" spans="13:28"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</row>
    <row r="147" spans="13:28"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</row>
    <row r="148" spans="13:28"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</row>
    <row r="149" spans="13:28"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</row>
    <row r="150" spans="13:28"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</row>
    <row r="151" spans="13:28"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</row>
    <row r="152" spans="13:28"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</row>
    <row r="153" spans="13:28"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</row>
    <row r="154" spans="13:28"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</row>
    <row r="155" spans="13:28"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</row>
    <row r="156" spans="13:28"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</row>
    <row r="157" spans="13:28"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</row>
    <row r="158" spans="13:28"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</row>
    <row r="159" spans="13:28"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</row>
    <row r="160" spans="13:28"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</row>
    <row r="161" spans="13:28"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</row>
    <row r="162" spans="13:28"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</row>
    <row r="163" spans="13:28"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</row>
    <row r="164" spans="13:28"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</row>
    <row r="165" spans="13:28"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</row>
    <row r="166" spans="13:28"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</row>
    <row r="167" spans="13:28"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</row>
    <row r="168" spans="13:28"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</row>
    <row r="169" spans="13:28"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</row>
    <row r="170" spans="13:28"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13:28"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</row>
    <row r="172" spans="13:28"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</row>
    <row r="173" spans="13:28"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</row>
    <row r="174" spans="13:28"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</row>
    <row r="175" spans="13:28"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</row>
    <row r="176" spans="13:28"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</row>
    <row r="177" spans="13:28"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</row>
    <row r="178" spans="13:28"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</row>
    <row r="179" spans="13:28"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</row>
    <row r="180" spans="13:28"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</row>
    <row r="181" spans="13:28"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</row>
    <row r="182" spans="13:28"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</row>
    <row r="183" spans="13:28"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</row>
    <row r="184" spans="13:28"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</row>
    <row r="185" spans="13:28"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</row>
    <row r="186" spans="13:28"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</row>
    <row r="187" spans="13:28"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</row>
    <row r="188" spans="13:28"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</row>
    <row r="189" spans="13:28"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</row>
    <row r="190" spans="13:28"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</row>
    <row r="191" spans="13:28"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spans="13:28"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</row>
    <row r="193" spans="13:28"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</row>
    <row r="194" spans="13:28"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</row>
    <row r="195" spans="13:28"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</row>
    <row r="196" spans="13:28"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</row>
    <row r="197" spans="13:28"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</row>
    <row r="198" spans="13:28"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</row>
    <row r="199" spans="13:28"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</row>
    <row r="200" spans="13:28"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</row>
    <row r="201" spans="13:28"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</row>
    <row r="202" spans="13:28"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</row>
    <row r="203" spans="13:28"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</row>
    <row r="204" spans="13:28"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</row>
    <row r="205" spans="13:28"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</row>
    <row r="206" spans="13:28"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</row>
    <row r="207" spans="13:28"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</row>
    <row r="208" spans="13:28"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</row>
    <row r="209" spans="13:28"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pans="13:28"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</row>
    <row r="211" spans="13:28"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</row>
    <row r="212" spans="13:28"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</row>
    <row r="213" spans="13:28"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</row>
    <row r="214" spans="13:28"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</row>
    <row r="215" spans="13:28"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</row>
    <row r="216" spans="13:28"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</row>
    <row r="217" spans="13:28"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</row>
    <row r="218" spans="13:28"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</row>
    <row r="219" spans="13:28"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</row>
    <row r="220" spans="13:28"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</row>
    <row r="221" spans="13:28"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</row>
    <row r="222" spans="13:28"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</row>
    <row r="223" spans="13:28"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</row>
    <row r="224" spans="13:28"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</row>
    <row r="225" spans="13:28"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</row>
    <row r="226" spans="13:28"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</row>
    <row r="227" spans="13:28"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</row>
    <row r="228" spans="13:28"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</row>
    <row r="229" spans="13:28"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</row>
    <row r="230" spans="13:28"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5">
    <tabColor rgb="FF009900"/>
  </sheetPr>
  <dimension ref="A1:I15"/>
  <sheetViews>
    <sheetView rightToLeft="1" zoomScaleNormal="100" workbookViewId="0"/>
  </sheetViews>
  <sheetFormatPr defaultRowHeight="15"/>
  <cols>
    <col min="1" max="16384" width="9" style="14"/>
  </cols>
  <sheetData>
    <row r="1" spans="1:9">
      <c r="A1" s="14" t="s">
        <v>124</v>
      </c>
    </row>
    <row r="2" spans="1:9">
      <c r="A2" s="14" t="s">
        <v>122</v>
      </c>
      <c r="I2" s="61"/>
    </row>
    <row r="14" spans="1:9">
      <c r="A14" s="15"/>
      <c r="B14" s="15"/>
      <c r="C14" s="15"/>
      <c r="D14" s="15"/>
      <c r="E14" s="15"/>
      <c r="F14" s="15"/>
      <c r="G14" s="15"/>
      <c r="H14" s="15"/>
    </row>
    <row r="15" spans="1:9">
      <c r="A15" s="14" t="s">
        <v>82</v>
      </c>
      <c r="B15" s="15"/>
      <c r="C15" s="15"/>
      <c r="D15" s="15"/>
      <c r="E15" s="15"/>
      <c r="F15" s="15"/>
      <c r="G15" s="15"/>
      <c r="H15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rgb="FF009900"/>
  </sheetPr>
  <dimension ref="A1:W62"/>
  <sheetViews>
    <sheetView rightToLeft="1" topLeftCell="B1" zoomScaleNormal="100" workbookViewId="0">
      <selection activeCell="B1" sqref="B1"/>
    </sheetView>
  </sheetViews>
  <sheetFormatPr defaultRowHeight="15"/>
  <cols>
    <col min="1" max="1" width="17.375" style="14" bestFit="1" customWidth="1"/>
    <col min="2" max="2" width="8.375" style="14" customWidth="1"/>
    <col min="3" max="3" width="16.25" style="14" bestFit="1" customWidth="1"/>
    <col min="4" max="5" width="8.375" style="14" customWidth="1"/>
    <col min="6" max="10" width="9" style="14"/>
    <col min="11" max="11" width="17.875" style="14" bestFit="1" customWidth="1"/>
    <col min="12" max="16384" width="9" style="14"/>
  </cols>
  <sheetData>
    <row r="1" spans="1:23">
      <c r="A1" s="84" t="s">
        <v>87</v>
      </c>
      <c r="B1" s="117" t="s">
        <v>86</v>
      </c>
      <c r="C1" s="179" t="s">
        <v>93</v>
      </c>
      <c r="D1" s="117" t="s">
        <v>84</v>
      </c>
      <c r="E1" s="117" t="s">
        <v>85</v>
      </c>
      <c r="F1" s="135" t="s">
        <v>110</v>
      </c>
      <c r="G1" s="117" t="s">
        <v>89</v>
      </c>
      <c r="H1" s="117" t="s">
        <v>90</v>
      </c>
      <c r="I1" s="130" t="s">
        <v>130</v>
      </c>
    </row>
    <row r="2" spans="1:23">
      <c r="A2" s="2" t="s">
        <v>33</v>
      </c>
      <c r="B2" s="136">
        <v>-27</v>
      </c>
      <c r="C2" s="136">
        <v>-27</v>
      </c>
      <c r="D2" s="136">
        <v>50</v>
      </c>
      <c r="E2" s="136">
        <v>22</v>
      </c>
      <c r="F2" s="137">
        <v>21.5</v>
      </c>
      <c r="G2" s="136">
        <v>28</v>
      </c>
      <c r="H2" s="138">
        <v>12</v>
      </c>
      <c r="I2" s="131">
        <v>12</v>
      </c>
    </row>
    <row r="3" spans="1:23">
      <c r="A3" s="2" t="s">
        <v>157</v>
      </c>
      <c r="B3" s="136">
        <v>2</v>
      </c>
      <c r="C3" s="136">
        <v>2</v>
      </c>
      <c r="D3" s="136">
        <v>48</v>
      </c>
      <c r="E3" s="136">
        <v>4</v>
      </c>
      <c r="F3" s="137">
        <v>4</v>
      </c>
      <c r="G3" s="136">
        <v>46</v>
      </c>
      <c r="H3" s="138">
        <v>7</v>
      </c>
      <c r="I3" s="131">
        <v>7</v>
      </c>
    </row>
    <row r="4" spans="1:23">
      <c r="A4" s="2" t="s">
        <v>8</v>
      </c>
      <c r="B4" s="136">
        <v>35</v>
      </c>
      <c r="C4" s="136">
        <v>35</v>
      </c>
      <c r="D4" s="136">
        <v>15</v>
      </c>
      <c r="E4" s="136">
        <v>0</v>
      </c>
      <c r="F4" s="137">
        <v>0.1</v>
      </c>
      <c r="G4" s="136">
        <v>41</v>
      </c>
      <c r="H4" s="138">
        <v>9</v>
      </c>
      <c r="I4" s="131">
        <v>-9</v>
      </c>
    </row>
    <row r="5" spans="1:23">
      <c r="A5" s="2" t="s">
        <v>91</v>
      </c>
      <c r="B5" s="137">
        <v>0</v>
      </c>
      <c r="C5" s="137">
        <v>0</v>
      </c>
      <c r="D5" s="137">
        <v>38</v>
      </c>
      <c r="E5" s="137">
        <v>12</v>
      </c>
      <c r="F5" s="137">
        <v>-12</v>
      </c>
      <c r="G5" s="137">
        <v>50</v>
      </c>
      <c r="H5" s="137">
        <v>1.8</v>
      </c>
      <c r="I5" s="131">
        <v>1.8</v>
      </c>
    </row>
    <row r="6" spans="1:23">
      <c r="A6" s="193" t="s">
        <v>163</v>
      </c>
      <c r="B6" s="137">
        <v>-1.9006767316861681</v>
      </c>
      <c r="C6" s="137">
        <v>-1.9006767316861681</v>
      </c>
      <c r="D6" s="137">
        <v>50</v>
      </c>
      <c r="E6" s="137">
        <v>3</v>
      </c>
      <c r="F6" s="137">
        <v>3.1125873597169118</v>
      </c>
      <c r="G6" s="137">
        <v>39</v>
      </c>
      <c r="H6" s="137">
        <v>7.937824</v>
      </c>
      <c r="I6" s="65">
        <v>-7.9378243424258415</v>
      </c>
    </row>
    <row r="7" spans="1:23">
      <c r="A7" s="193" t="s">
        <v>166</v>
      </c>
      <c r="B7" s="137">
        <v>-10.099323268313832</v>
      </c>
      <c r="C7" s="137">
        <v>-10.099323268313832</v>
      </c>
      <c r="D7" s="137">
        <v>30</v>
      </c>
      <c r="E7" s="137">
        <v>20</v>
      </c>
      <c r="F7" s="137">
        <v>-20.112587359716912</v>
      </c>
      <c r="G7" s="137">
        <v>40</v>
      </c>
      <c r="H7" s="137">
        <v>10</v>
      </c>
      <c r="I7" s="137">
        <v>-10.062175657574159</v>
      </c>
    </row>
    <row r="10" spans="1:2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009900"/>
  </sheetPr>
  <dimension ref="A1:O33"/>
  <sheetViews>
    <sheetView rightToLeft="1" zoomScaleNormal="100" workbookViewId="0"/>
  </sheetViews>
  <sheetFormatPr defaultRowHeight="15"/>
  <cols>
    <col min="1" max="16384" width="9" style="14"/>
  </cols>
  <sheetData>
    <row r="1" spans="1:11">
      <c r="A1" s="14" t="s">
        <v>123</v>
      </c>
    </row>
    <row r="2" spans="1:11">
      <c r="A2" s="14" t="s">
        <v>122</v>
      </c>
      <c r="I2" s="61"/>
    </row>
    <row r="14" spans="1:11">
      <c r="A14" s="15"/>
      <c r="B14" s="15"/>
      <c r="C14" s="15"/>
      <c r="D14" s="15"/>
      <c r="E14" s="15"/>
      <c r="F14" s="15"/>
      <c r="G14" s="15"/>
      <c r="H14" s="15"/>
    </row>
    <row r="15" spans="1:11">
      <c r="A15" s="15"/>
      <c r="B15" s="15"/>
      <c r="C15" s="15"/>
      <c r="D15" s="15"/>
      <c r="E15" s="15"/>
      <c r="F15" s="15"/>
      <c r="G15" s="15"/>
      <c r="H15" s="15"/>
    </row>
    <row r="16" spans="1:11">
      <c r="A16" s="15"/>
      <c r="B16" s="15"/>
      <c r="C16" s="15"/>
      <c r="D16" s="15"/>
      <c r="E16" s="15"/>
      <c r="F16" s="15"/>
      <c r="G16" s="15"/>
      <c r="H16" s="15"/>
      <c r="K16" s="67"/>
    </row>
    <row r="17" spans="1:1">
      <c r="A17" s="14" t="s">
        <v>82</v>
      </c>
    </row>
    <row r="33" spans="15:15">
      <c r="O33" s="14" t="s">
        <v>156</v>
      </c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2">
    <tabColor rgb="FF009900"/>
  </sheetPr>
  <dimension ref="A1:W38"/>
  <sheetViews>
    <sheetView rightToLeft="1" zoomScaleNormal="100" workbookViewId="0">
      <pane ySplit="1" topLeftCell="A17" activePane="bottomLeft" state="frozen"/>
      <selection activeCell="L22" sqref="L22"/>
      <selection pane="bottomLeft" activeCell="E31" sqref="E31"/>
    </sheetView>
  </sheetViews>
  <sheetFormatPr defaultRowHeight="15"/>
  <cols>
    <col min="1" max="1" width="9" style="14"/>
    <col min="2" max="2" width="11.75" style="14" customWidth="1"/>
    <col min="3" max="3" width="32.875" style="14" customWidth="1"/>
    <col min="4" max="5" width="19.875" style="14" customWidth="1"/>
    <col min="6" max="16384" width="9" style="14"/>
  </cols>
  <sheetData>
    <row r="1" spans="1:23" ht="45">
      <c r="A1" s="28" t="s">
        <v>20</v>
      </c>
      <c r="B1" s="28" t="s">
        <v>19</v>
      </c>
      <c r="C1" s="29" t="s">
        <v>119</v>
      </c>
      <c r="D1" s="29" t="s">
        <v>204</v>
      </c>
      <c r="E1" s="29" t="s">
        <v>203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3">
      <c r="A2" s="162"/>
      <c r="B2" s="1">
        <v>1</v>
      </c>
      <c r="C2" s="103">
        <v>2.3017999999999983</v>
      </c>
      <c r="D2" s="14">
        <v>6.5437079565837912</v>
      </c>
      <c r="E2" s="14">
        <v>8.8455079565837895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 s="2"/>
      <c r="V2" s="2"/>
      <c r="W2" s="2"/>
    </row>
    <row r="3" spans="1:23">
      <c r="A3" s="102"/>
      <c r="B3" s="1">
        <v>2</v>
      </c>
      <c r="C3" s="103">
        <v>6.8999999999999986</v>
      </c>
      <c r="D3" s="14">
        <v>7.3583060320591462</v>
      </c>
      <c r="E3" s="14">
        <v>14.258306032059146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2"/>
      <c r="V3" s="2"/>
      <c r="W3" s="2"/>
    </row>
    <row r="4" spans="1:23">
      <c r="A4" s="102"/>
      <c r="B4" s="1">
        <v>3</v>
      </c>
      <c r="C4" s="103">
        <v>7.3235999999999981</v>
      </c>
      <c r="D4" s="14">
        <v>6.6124060320591456</v>
      </c>
      <c r="E4" s="14">
        <v>13.936006032059144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3" s="2" customFormat="1">
      <c r="A5" s="1"/>
      <c r="B5" s="1">
        <v>4</v>
      </c>
      <c r="C5" s="103">
        <v>9.2895000000000021</v>
      </c>
      <c r="D5" s="2">
        <v>6.0058410379340827</v>
      </c>
      <c r="E5" s="14">
        <v>15.295341037934085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3">
      <c r="A6" s="102"/>
      <c r="B6" s="1">
        <v>5</v>
      </c>
      <c r="C6" s="103">
        <v>6.8282999999999987</v>
      </c>
      <c r="D6" s="14">
        <v>13.045827014130037</v>
      </c>
      <c r="E6" s="14">
        <v>19.874127014130035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3">
      <c r="A7" s="102">
        <v>2022</v>
      </c>
      <c r="B7" s="1">
        <v>6</v>
      </c>
      <c r="C7" s="103">
        <v>7.9014000000000006</v>
      </c>
      <c r="D7" s="14">
        <v>13.047727014130038</v>
      </c>
      <c r="E7" s="14">
        <v>20.949127014130038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3">
      <c r="A8" s="102"/>
      <c r="B8" s="1">
        <v>7</v>
      </c>
      <c r="C8" s="103">
        <v>9.2909000000000006</v>
      </c>
      <c r="D8" s="14">
        <v>12.132327014130038</v>
      </c>
      <c r="E8" s="14">
        <v>21.423227014130038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3">
      <c r="A9" s="102"/>
      <c r="B9" s="1">
        <v>8</v>
      </c>
      <c r="C9" s="103">
        <v>11.648599999999998</v>
      </c>
      <c r="D9" s="14">
        <v>10.123127014130038</v>
      </c>
      <c r="E9" s="14">
        <v>21.771727014130036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3">
      <c r="A10" s="64"/>
      <c r="B10" s="27">
        <v>9</v>
      </c>
      <c r="C10" s="159">
        <v>8.7688000000000024</v>
      </c>
      <c r="D10" s="14">
        <v>19.967566189289627</v>
      </c>
      <c r="E10" s="14">
        <v>28.73636618928963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3">
      <c r="A11" s="102"/>
      <c r="B11" s="1">
        <v>10</v>
      </c>
      <c r="C11" s="103">
        <v>8.2767000000000035</v>
      </c>
      <c r="D11" s="14">
        <v>21.764966189289627</v>
      </c>
      <c r="E11" s="14">
        <v>30.041666189289629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3">
      <c r="A12" s="102"/>
      <c r="B12" s="1">
        <v>11</v>
      </c>
      <c r="C12" s="103">
        <v>12.3995</v>
      </c>
      <c r="D12" s="14">
        <v>18.534566189289627</v>
      </c>
      <c r="E12" s="14">
        <v>30.934066189289627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3">
      <c r="A13" s="64"/>
      <c r="B13" s="27">
        <v>12</v>
      </c>
      <c r="C13" s="159">
        <v>12.315200000000001</v>
      </c>
      <c r="D13" s="14">
        <v>20.304168003981943</v>
      </c>
      <c r="E13" s="14">
        <v>32.619368003981947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3">
      <c r="A14" s="102"/>
      <c r="B14" s="1">
        <v>1</v>
      </c>
      <c r="C14" s="103">
        <v>13.107500000000005</v>
      </c>
      <c r="D14" s="169">
        <v>21.558068003981944</v>
      </c>
      <c r="E14" s="14">
        <v>34.665568003981946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3">
      <c r="A15" s="102"/>
      <c r="B15" s="1">
        <v>2</v>
      </c>
      <c r="C15" s="103">
        <v>12.225700000000003</v>
      </c>
      <c r="D15" s="169">
        <v>20.875928615904314</v>
      </c>
      <c r="E15" s="14">
        <v>33.101628615904318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3">
      <c r="A16" s="102"/>
      <c r="B16" s="1">
        <v>3</v>
      </c>
      <c r="C16" s="103">
        <v>13.485100000000001</v>
      </c>
      <c r="D16" s="169">
        <v>21.380628615904314</v>
      </c>
      <c r="E16" s="14">
        <v>34.865728615904317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2" customFormat="1">
      <c r="A17" s="1"/>
      <c r="B17" s="1">
        <v>4</v>
      </c>
      <c r="C17" s="103">
        <v>13.971400000000004</v>
      </c>
      <c r="D17" s="170">
        <v>20.353628615904313</v>
      </c>
      <c r="E17" s="14">
        <v>34.325028615904316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>
      <c r="A18" s="102"/>
      <c r="B18" s="1">
        <v>5</v>
      </c>
      <c r="C18" s="103">
        <v>14.018700000000001</v>
      </c>
      <c r="D18" s="169">
        <v>19.851928615904313</v>
      </c>
      <c r="E18" s="14">
        <v>33.870628615904316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>
      <c r="A19" s="102">
        <v>2023</v>
      </c>
      <c r="B19" s="1">
        <v>6</v>
      </c>
      <c r="C19" s="103">
        <v>11.948500000000001</v>
      </c>
      <c r="D19" s="169">
        <v>24.57422861590431</v>
      </c>
      <c r="E19" s="14">
        <v>36.522728615904313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>
      <c r="A20" s="102"/>
      <c r="B20" s="1">
        <v>7</v>
      </c>
      <c r="C20" s="103">
        <v>13.704300000000003</v>
      </c>
      <c r="D20" s="169">
        <v>24.131828615904311</v>
      </c>
      <c r="E20" s="14">
        <v>37.836128615904315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>
      <c r="A21" s="102"/>
      <c r="B21" s="1">
        <v>8</v>
      </c>
      <c r="C21" s="103">
        <v>14.8719</v>
      </c>
      <c r="D21" s="169">
        <v>24.082520809704491</v>
      </c>
      <c r="E21" s="14">
        <v>38.954420809704487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>
      <c r="A22" s="102"/>
      <c r="B22" s="1">
        <v>9</v>
      </c>
      <c r="C22" s="103">
        <v>14.649400000000004</v>
      </c>
      <c r="D22" s="169">
        <v>25.713384595970084</v>
      </c>
      <c r="E22" s="14">
        <v>40.362784595970084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>
      <c r="A23" s="157"/>
      <c r="B23" s="158">
        <v>10</v>
      </c>
      <c r="C23" s="159">
        <v>13.0968</v>
      </c>
      <c r="D23" s="169">
        <v>28.786784595970083</v>
      </c>
      <c r="E23" s="14">
        <v>41.883584595970085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>
      <c r="A24" s="157"/>
      <c r="B24" s="158">
        <v>11</v>
      </c>
      <c r="C24" s="159">
        <v>20.578500000000002</v>
      </c>
      <c r="D24" s="169">
        <v>28.807284595970081</v>
      </c>
      <c r="E24" s="14">
        <v>49.38578459597008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>
      <c r="A25" s="160"/>
      <c r="B25" s="161">
        <v>12</v>
      </c>
      <c r="C25" s="159">
        <v>24.317300000000003</v>
      </c>
      <c r="D25" s="169">
        <v>29.238184595970083</v>
      </c>
      <c r="E25" s="14">
        <v>53.555484595970086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s="53" customFormat="1">
      <c r="B26" s="9"/>
      <c r="C26" s="194"/>
      <c r="D26" s="141"/>
      <c r="E26" s="141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53" customFormat="1">
      <c r="B27" s="9"/>
      <c r="C27" s="194"/>
      <c r="D27" s="141"/>
      <c r="E27" s="141"/>
      <c r="O27" s="225"/>
    </row>
    <row r="28" spans="1:20" s="53" customFormat="1">
      <c r="B28" s="9"/>
      <c r="C28" s="194"/>
      <c r="D28" s="141"/>
      <c r="E28" s="141"/>
    </row>
    <row r="29" spans="1:20" s="53" customFormat="1">
      <c r="B29" s="9"/>
      <c r="C29" s="194"/>
      <c r="D29" s="141"/>
      <c r="E29" s="141"/>
    </row>
    <row r="30" spans="1:20" s="53" customFormat="1">
      <c r="B30" s="9"/>
      <c r="C30" s="194"/>
      <c r="D30" s="194"/>
      <c r="E30" s="194"/>
    </row>
    <row r="31" spans="1:20" s="53" customFormat="1">
      <c r="B31" s="9"/>
      <c r="C31" s="194"/>
      <c r="D31" s="141"/>
      <c r="E31" s="141"/>
    </row>
    <row r="32" spans="1:20" s="53" customFormat="1">
      <c r="B32" s="9"/>
      <c r="C32" s="194"/>
      <c r="D32" s="141"/>
      <c r="E32" s="141"/>
    </row>
    <row r="33" spans="2:5" s="53" customFormat="1">
      <c r="B33" s="9"/>
      <c r="C33" s="194"/>
      <c r="D33" s="141"/>
      <c r="E33" s="141"/>
    </row>
    <row r="34" spans="2:5" s="53" customFormat="1">
      <c r="B34" s="9"/>
      <c r="C34" s="194"/>
      <c r="D34" s="141"/>
      <c r="E34" s="141"/>
    </row>
    <row r="35" spans="2:5" s="53" customFormat="1">
      <c r="B35" s="9"/>
      <c r="C35" s="194"/>
      <c r="D35" s="141"/>
      <c r="E35" s="141"/>
    </row>
    <row r="36" spans="2:5" s="53" customFormat="1">
      <c r="B36" s="9"/>
      <c r="C36" s="194"/>
      <c r="D36" s="141"/>
      <c r="E36" s="141"/>
    </row>
    <row r="37" spans="2:5" s="53" customFormat="1">
      <c r="B37" s="9"/>
      <c r="C37" s="194"/>
      <c r="D37" s="141"/>
      <c r="E37" s="141"/>
    </row>
    <row r="38" spans="2:5" s="53" customFormat="1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1">
    <tabColor rgb="FF009900"/>
  </sheetPr>
  <dimension ref="A1:M26"/>
  <sheetViews>
    <sheetView rightToLeft="1" zoomScaleNormal="100" workbookViewId="0">
      <selection activeCell="R15" sqref="R15"/>
    </sheetView>
  </sheetViews>
  <sheetFormatPr defaultRowHeight="15"/>
  <cols>
    <col min="1" max="16384" width="9" style="14"/>
  </cols>
  <sheetData>
    <row r="1" spans="1:10">
      <c r="A1" s="14" t="s">
        <v>200</v>
      </c>
      <c r="G1"/>
      <c r="H1"/>
      <c r="I1"/>
      <c r="J1"/>
    </row>
    <row r="2" spans="1:10">
      <c r="A2" s="14" t="s">
        <v>122</v>
      </c>
      <c r="G2"/>
      <c r="H2"/>
      <c r="I2"/>
      <c r="J2"/>
    </row>
    <row r="3" spans="1:10">
      <c r="G3"/>
      <c r="H3"/>
      <c r="I3"/>
      <c r="J3"/>
    </row>
    <row r="4" spans="1:10">
      <c r="G4"/>
      <c r="H4"/>
      <c r="I4"/>
      <c r="J4"/>
    </row>
    <row r="5" spans="1:10">
      <c r="G5"/>
      <c r="H5"/>
      <c r="I5"/>
      <c r="J5"/>
    </row>
    <row r="14" spans="1:10">
      <c r="A14" s="15"/>
      <c r="B14" s="15"/>
      <c r="C14" s="15"/>
      <c r="D14" s="15"/>
      <c r="E14" s="15"/>
      <c r="F14" s="15"/>
      <c r="G14" s="15"/>
      <c r="H14" s="15"/>
    </row>
    <row r="15" spans="1:10">
      <c r="A15" s="15" t="s">
        <v>76</v>
      </c>
      <c r="B15" s="15"/>
      <c r="C15" s="15"/>
      <c r="D15" s="15"/>
      <c r="E15" s="15"/>
      <c r="F15" s="15"/>
      <c r="G15" s="15"/>
      <c r="H15" s="15"/>
    </row>
    <row r="16" spans="1:10" ht="17.25" customHeight="1">
      <c r="A16" s="234" t="s">
        <v>205</v>
      </c>
      <c r="B16" s="234"/>
      <c r="C16" s="234"/>
      <c r="D16" s="234"/>
      <c r="E16" s="234"/>
      <c r="F16" s="234"/>
      <c r="G16" s="15"/>
      <c r="H16" s="15"/>
    </row>
    <row r="17" spans="1:13">
      <c r="A17" s="15"/>
      <c r="B17" s="15"/>
      <c r="C17" s="15"/>
      <c r="D17" s="15"/>
      <c r="E17" s="15"/>
      <c r="F17" s="15"/>
      <c r="G17" s="15"/>
      <c r="H17" s="15"/>
    </row>
    <row r="18" spans="1:13">
      <c r="A18" s="15"/>
      <c r="B18" s="15"/>
      <c r="C18" s="15"/>
      <c r="D18" s="15"/>
      <c r="E18" s="15"/>
      <c r="F18" s="15"/>
      <c r="G18" s="15"/>
      <c r="H18" s="15"/>
    </row>
    <row r="19" spans="1:13">
      <c r="A19" s="15"/>
      <c r="B19" s="15"/>
      <c r="C19" s="15"/>
      <c r="D19" s="15"/>
      <c r="E19" s="15"/>
      <c r="F19" s="15"/>
      <c r="G19" s="15"/>
      <c r="H19" s="15"/>
      <c r="M19" s="61"/>
    </row>
    <row r="20" spans="1:13">
      <c r="A20" s="15"/>
      <c r="B20" s="15"/>
      <c r="C20" s="15"/>
      <c r="D20" s="15"/>
      <c r="E20" s="15"/>
      <c r="F20" s="15"/>
      <c r="G20" s="15"/>
      <c r="H20" s="15"/>
    </row>
    <row r="21" spans="1:13">
      <c r="A21" s="15"/>
      <c r="B21" s="97"/>
      <c r="C21" s="15"/>
      <c r="D21" s="15"/>
      <c r="E21" s="15"/>
      <c r="F21" s="15"/>
      <c r="G21" s="15"/>
      <c r="H21" s="95"/>
    </row>
    <row r="22" spans="1:13">
      <c r="A22" s="15"/>
      <c r="B22" s="15"/>
      <c r="C22" s="15"/>
      <c r="D22" s="15"/>
      <c r="E22" s="15"/>
      <c r="F22" s="15"/>
      <c r="G22" s="15"/>
      <c r="H22" s="15"/>
    </row>
    <row r="23" spans="1:13">
      <c r="A23" s="15"/>
      <c r="B23" s="15"/>
      <c r="C23" s="15"/>
      <c r="D23" s="15"/>
      <c r="E23" s="15"/>
      <c r="F23" s="15"/>
      <c r="G23" s="15"/>
      <c r="H23" s="15"/>
    </row>
    <row r="24" spans="1:13">
      <c r="A24" s="15"/>
      <c r="B24" s="15"/>
      <c r="C24" s="15"/>
      <c r="D24" s="15"/>
      <c r="E24" s="15"/>
      <c r="F24" s="15"/>
      <c r="G24" s="15"/>
      <c r="H24" s="15"/>
    </row>
    <row r="25" spans="1:13">
      <c r="A25" s="15"/>
      <c r="B25" s="15"/>
      <c r="C25" s="15"/>
      <c r="D25" s="15"/>
      <c r="E25" s="15"/>
      <c r="F25" s="15"/>
      <c r="G25" s="15"/>
      <c r="H25" s="15"/>
    </row>
    <row r="26" spans="1:13">
      <c r="A26" s="15"/>
      <c r="B26" s="15"/>
      <c r="C26" s="15"/>
      <c r="D26" s="15"/>
      <c r="E26" s="15"/>
      <c r="F26" s="15"/>
      <c r="G26" s="15"/>
      <c r="H26" s="15"/>
    </row>
  </sheetData>
  <mergeCells count="1">
    <mergeCell ref="A16:F16"/>
  </mergeCells>
  <pageMargins left="0.7" right="0.7" top="0.75" bottom="0.75" header="0.3" footer="0.3"/>
  <pageSetup paperSize="9" orientation="portrait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3">
    <tabColor rgb="FF009900"/>
  </sheetPr>
  <dimension ref="A2:F26"/>
  <sheetViews>
    <sheetView rightToLeft="1" workbookViewId="0">
      <pane ySplit="2" topLeftCell="A3" activePane="bottomLeft" state="frozen"/>
      <selection activeCell="D19" sqref="D19"/>
      <selection pane="bottomLeft"/>
    </sheetView>
  </sheetViews>
  <sheetFormatPr defaultRowHeight="15"/>
  <cols>
    <col min="1" max="1" width="9.875" style="14" bestFit="1" customWidth="1"/>
    <col min="2" max="2" width="8.875" style="14" bestFit="1" customWidth="1"/>
    <col min="3" max="3" width="9.875" style="14" customWidth="1"/>
    <col min="4" max="4" width="12" style="14" customWidth="1"/>
    <col min="5" max="5" width="13.75" style="14" customWidth="1"/>
    <col min="6" max="16384" width="9" style="14"/>
  </cols>
  <sheetData>
    <row r="2" spans="1:6">
      <c r="A2" t="s">
        <v>20</v>
      </c>
      <c r="B2" t="s">
        <v>18</v>
      </c>
      <c r="C2" t="s">
        <v>100</v>
      </c>
      <c r="D2" t="s">
        <v>99</v>
      </c>
      <c r="E2" t="s">
        <v>98</v>
      </c>
      <c r="F2" t="s">
        <v>97</v>
      </c>
    </row>
    <row r="3" spans="1:6">
      <c r="A3">
        <v>2022</v>
      </c>
      <c r="B3">
        <v>1</v>
      </c>
      <c r="C3">
        <v>185.31780000000001</v>
      </c>
      <c r="D3">
        <v>-7.9508999999999901</v>
      </c>
      <c r="E3">
        <v>-0.2913</v>
      </c>
      <c r="F3">
        <v>-7.80609999999999</v>
      </c>
    </row>
    <row r="4" spans="1:6">
      <c r="A4"/>
      <c r="B4">
        <v>2</v>
      </c>
      <c r="C4">
        <v>181.57399999999998</v>
      </c>
      <c r="D4">
        <v>-3.6118000000000308</v>
      </c>
      <c r="E4">
        <v>-1.0944999999999998</v>
      </c>
      <c r="F4">
        <v>-2.6493000000000286</v>
      </c>
    </row>
    <row r="5" spans="1:6">
      <c r="A5"/>
      <c r="B5">
        <v>3</v>
      </c>
      <c r="C5">
        <v>186.52760000000001</v>
      </c>
      <c r="D5">
        <v>2.8151000000000295</v>
      </c>
      <c r="E5">
        <v>1.9222999999999999</v>
      </c>
      <c r="F5">
        <v>3.0313000000000265</v>
      </c>
    </row>
    <row r="6" spans="1:6">
      <c r="A6"/>
      <c r="B6">
        <v>4</v>
      </c>
      <c r="C6">
        <v>175.79840000000002</v>
      </c>
      <c r="D6">
        <v>-10.663700000000006</v>
      </c>
      <c r="E6">
        <v>-0.28359999999999974</v>
      </c>
      <c r="F6">
        <v>-10.445600000000015</v>
      </c>
    </row>
    <row r="7" spans="1:6">
      <c r="A7"/>
      <c r="B7">
        <v>5</v>
      </c>
      <c r="C7">
        <v>173.46979999999999</v>
      </c>
      <c r="D7">
        <v>-3.4192000000000036</v>
      </c>
      <c r="E7">
        <v>-1.0962000000000001</v>
      </c>
      <c r="F7">
        <v>-1.2323999999999977</v>
      </c>
    </row>
    <row r="8" spans="1:6">
      <c r="A8"/>
      <c r="B8">
        <v>6</v>
      </c>
      <c r="C8">
        <v>162.14839999999998</v>
      </c>
      <c r="D8">
        <v>-10.967300000000009</v>
      </c>
      <c r="E8">
        <v>0.70740000000000003</v>
      </c>
      <c r="F8">
        <v>-12.028800000000011</v>
      </c>
    </row>
    <row r="9" spans="1:6">
      <c r="A9"/>
      <c r="B9">
        <v>7</v>
      </c>
      <c r="C9">
        <v>170.30590000000001</v>
      </c>
      <c r="D9">
        <v>6.5238999999999976</v>
      </c>
      <c r="E9">
        <v>0.82680000000000009</v>
      </c>
      <c r="F9">
        <v>7.3307000000000091</v>
      </c>
    </row>
    <row r="10" spans="1:6">
      <c r="A10"/>
      <c r="B10">
        <v>8</v>
      </c>
      <c r="C10">
        <v>167.00809999999998</v>
      </c>
      <c r="D10">
        <v>-3.564700000000002</v>
      </c>
      <c r="E10">
        <v>0.16060000000000005</v>
      </c>
      <c r="F10">
        <v>-3.4584000000000064</v>
      </c>
    </row>
    <row r="11" spans="1:6">
      <c r="A11"/>
      <c r="B11">
        <v>9</v>
      </c>
      <c r="C11">
        <v>156.53530000000001</v>
      </c>
      <c r="D11">
        <v>-9.5342999999999876</v>
      </c>
      <c r="E11">
        <v>0.56979999999999986</v>
      </c>
      <c r="F11">
        <v>-11.042599999999986</v>
      </c>
    </row>
    <row r="12" spans="1:6">
      <c r="A12"/>
      <c r="B12">
        <v>10</v>
      </c>
      <c r="C12">
        <v>161.75</v>
      </c>
      <c r="D12">
        <f>טבלה19[[#This Row],[יתרת מניות]]-C11</f>
        <v>5.2146999999999935</v>
      </c>
      <c r="E12">
        <v>0.91</v>
      </c>
      <c r="F12">
        <v>4.304700000000004</v>
      </c>
    </row>
    <row r="13" spans="1:6">
      <c r="A13"/>
      <c r="B13">
        <v>11</v>
      </c>
      <c r="C13">
        <v>168.26600000000002</v>
      </c>
      <c r="D13">
        <f>טבלה19[[#This Row],[יתרת מניות]]-C12</f>
        <v>6.5160000000000196</v>
      </c>
      <c r="E13">
        <v>-1.6945999999999994</v>
      </c>
      <c r="F13" s="180">
        <v>11.420300000000008</v>
      </c>
    </row>
    <row r="14" spans="1:6">
      <c r="A14"/>
      <c r="B14">
        <v>12</v>
      </c>
      <c r="C14">
        <v>165.95870000000002</v>
      </c>
      <c r="D14">
        <f>טבלה19[[#This Row],[יתרת מניות]]-C13</f>
        <v>-2.3072999999999979</v>
      </c>
      <c r="E14">
        <v>0.77160000000000006</v>
      </c>
      <c r="F14" s="180">
        <v>-1.7818000000000012</v>
      </c>
    </row>
    <row r="15" spans="1:6">
      <c r="A15" s="180">
        <v>2023</v>
      </c>
      <c r="B15">
        <v>1</v>
      </c>
      <c r="C15" s="180">
        <v>174.8194</v>
      </c>
      <c r="D15" s="180">
        <f>טבלה19[[#This Row],[יתרת מניות]]-C14</f>
        <v>8.86069999999998</v>
      </c>
      <c r="E15" s="180">
        <v>2.0369000000000002</v>
      </c>
      <c r="F15" s="180">
        <v>9.4837999999999791</v>
      </c>
    </row>
    <row r="16" spans="1:6">
      <c r="A16" s="180"/>
      <c r="B16">
        <v>2</v>
      </c>
      <c r="C16" s="180">
        <v>171.9923</v>
      </c>
      <c r="D16" s="180">
        <f>טבלה19[[#This Row],[יתרת מניות]]-C15</f>
        <v>-2.8271000000000015</v>
      </c>
      <c r="E16" s="180">
        <v>-1.0313000000000003</v>
      </c>
      <c r="F16" s="180">
        <v>-0.88979999999998827</v>
      </c>
    </row>
    <row r="17" spans="1:6">
      <c r="A17" s="180"/>
      <c r="B17">
        <v>3</v>
      </c>
      <c r="C17" s="180">
        <v>174.19669999999996</v>
      </c>
      <c r="D17" s="180">
        <f>טבלה19[[#This Row],[יתרת מניות]]-C16</f>
        <v>2.2043999999999642</v>
      </c>
      <c r="E17" s="180">
        <v>-1.0250000000000004</v>
      </c>
      <c r="F17" s="180">
        <v>5.2068999999999557</v>
      </c>
    </row>
    <row r="18" spans="1:6">
      <c r="A18" s="180"/>
      <c r="B18">
        <v>4</v>
      </c>
      <c r="C18" s="180">
        <v>174.697</v>
      </c>
      <c r="D18" s="180">
        <f>טבלה19[[#This Row],[יתרת מניות]]-C17</f>
        <v>0.50030000000003838</v>
      </c>
      <c r="E18" s="180">
        <v>-1.0390999999999999</v>
      </c>
      <c r="F18" s="180">
        <v>1.3109000000000521</v>
      </c>
    </row>
    <row r="19" spans="1:6">
      <c r="A19" s="180"/>
      <c r="B19">
        <v>5</v>
      </c>
      <c r="C19" s="180">
        <v>177.50709999999998</v>
      </c>
      <c r="D19" s="180">
        <f>טבלה19[[#This Row],[יתרת מניות]]-C18</f>
        <v>2.8100999999999772</v>
      </c>
      <c r="E19" s="180">
        <v>1.6970000000000001</v>
      </c>
      <c r="F19" s="180">
        <v>3.6370999999999674</v>
      </c>
    </row>
    <row r="20" spans="1:6">
      <c r="A20" s="180"/>
      <c r="B20">
        <v>6</v>
      </c>
      <c r="C20" s="180">
        <v>183.77870000000001</v>
      </c>
      <c r="D20" s="180">
        <f>טבלה19[[#This Row],[יתרת מניות]]-C19</f>
        <v>6.2716000000000349</v>
      </c>
      <c r="E20" s="180">
        <v>2.3637999999999999</v>
      </c>
      <c r="F20" s="180">
        <v>6.2298000000000346</v>
      </c>
    </row>
    <row r="21" spans="1:6">
      <c r="A21" s="180"/>
      <c r="B21">
        <v>7</v>
      </c>
      <c r="C21" s="180">
        <v>186.78030000000001</v>
      </c>
      <c r="D21" s="180">
        <f>טבלה19[[#This Row],[יתרת מניות]]-C20</f>
        <v>3.0015999999999963</v>
      </c>
      <c r="E21" s="180">
        <v>-0.35399999999999998</v>
      </c>
      <c r="F21" s="180">
        <v>2.9414000000000025</v>
      </c>
    </row>
    <row r="22" spans="1:6">
      <c r="A22" s="180"/>
      <c r="B22">
        <v>8</v>
      </c>
      <c r="C22" s="180">
        <v>183.25399999999999</v>
      </c>
      <c r="D22" s="180">
        <f>טבלה19[[#This Row],[יתרת מניות]]-C21</f>
        <v>-3.5263000000000204</v>
      </c>
      <c r="E22" s="180">
        <v>-0.93040000000000012</v>
      </c>
      <c r="F22" s="180">
        <v>-2.4419000000000315</v>
      </c>
    </row>
    <row r="23" spans="1:6">
      <c r="A23" s="180"/>
      <c r="B23">
        <v>9</v>
      </c>
      <c r="C23" s="180">
        <v>180.42749999999998</v>
      </c>
      <c r="D23" s="180">
        <f>טבלה19[[#This Row],[יתרת מניות]]-C22</f>
        <v>-2.82650000000001</v>
      </c>
      <c r="E23" s="180">
        <v>0.9093</v>
      </c>
      <c r="F23" s="180">
        <v>-3.5323000000000082</v>
      </c>
    </row>
    <row r="24" spans="1:6">
      <c r="A24" s="180"/>
      <c r="B24">
        <v>10</v>
      </c>
      <c r="C24" s="180">
        <v>174.71949999999998</v>
      </c>
      <c r="D24" s="180">
        <f>טבלה19[[#This Row],[יתרת מניות]]-C23</f>
        <v>-5.7079999999999984</v>
      </c>
      <c r="E24" s="180">
        <v>0.2216999999999999</v>
      </c>
      <c r="F24" s="180">
        <v>-5.4432999999999954</v>
      </c>
    </row>
    <row r="25" spans="1:6">
      <c r="A25" s="180"/>
      <c r="B25">
        <v>11</v>
      </c>
      <c r="C25" s="180">
        <v>183.71340000000001</v>
      </c>
      <c r="D25" s="180">
        <f>טבלה19[[#This Row],[יתרת מניות]]-C24</f>
        <v>8.9939000000000249</v>
      </c>
      <c r="E25" s="180">
        <v>1.0715000000000001</v>
      </c>
      <c r="F25" s="180">
        <v>10.002100000000031</v>
      </c>
    </row>
    <row r="26" spans="1:6">
      <c r="A26" s="180"/>
      <c r="B26">
        <v>12</v>
      </c>
      <c r="C26" s="180">
        <v>188.1258</v>
      </c>
      <c r="D26" s="180">
        <f>טבלה19[[#This Row],[יתרת מניות]]-C25</f>
        <v>4.412399999999991</v>
      </c>
      <c r="E26" s="180">
        <v>1.093</v>
      </c>
      <c r="F26" s="180">
        <v>4.686799999999991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2">
    <tabColor rgb="FF009900"/>
  </sheetPr>
  <dimension ref="A1:H26"/>
  <sheetViews>
    <sheetView rightToLeft="1" tabSelected="1" zoomScaleNormal="100" workbookViewId="0"/>
  </sheetViews>
  <sheetFormatPr defaultRowHeight="15"/>
  <cols>
    <col min="1" max="1" width="21.875" style="14" bestFit="1" customWidth="1"/>
    <col min="2" max="16384" width="9" style="14"/>
  </cols>
  <sheetData>
    <row r="1" spans="1:8">
      <c r="A1" s="14" t="s">
        <v>95</v>
      </c>
    </row>
    <row r="9" spans="1:8">
      <c r="G9" s="68"/>
    </row>
    <row r="10" spans="1:8">
      <c r="G10" s="68"/>
    </row>
    <row r="14" spans="1:8">
      <c r="A14" s="15" t="s">
        <v>70</v>
      </c>
      <c r="B14" s="15"/>
      <c r="C14" s="15"/>
      <c r="D14" s="15"/>
      <c r="E14" s="15"/>
      <c r="F14" s="15"/>
      <c r="G14" s="15"/>
      <c r="H14" s="15"/>
    </row>
    <row r="15" spans="1:8">
      <c r="A15" s="15"/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4">
    <tabColor rgb="FF009900"/>
  </sheetPr>
  <dimension ref="A1:N61"/>
  <sheetViews>
    <sheetView rightToLeft="1" zoomScaleNormal="100" workbookViewId="0"/>
  </sheetViews>
  <sheetFormatPr defaultRowHeight="15"/>
  <cols>
    <col min="1" max="1" width="9.875" style="14" customWidth="1"/>
    <col min="2" max="2" width="18.625" style="14" bestFit="1" customWidth="1"/>
    <col min="3" max="3" width="16.875" style="14" bestFit="1" customWidth="1"/>
    <col min="4" max="11" width="9" style="14"/>
    <col min="12" max="12" width="9.875" style="14" bestFit="1" customWidth="1"/>
    <col min="13" max="16384" width="9" style="14"/>
  </cols>
  <sheetData>
    <row r="1" spans="1:14">
      <c r="A1" s="168" t="s">
        <v>129</v>
      </c>
      <c r="B1" s="60"/>
      <c r="C1" s="60"/>
      <c r="D1" s="60"/>
      <c r="E1" s="60"/>
      <c r="L1" s="54"/>
    </row>
    <row r="2" spans="1:14">
      <c r="A2" s="54" t="s">
        <v>122</v>
      </c>
      <c r="L2" s="54"/>
    </row>
    <row r="3" spans="1:14">
      <c r="A3" s="54"/>
      <c r="G3"/>
      <c r="L3" s="54"/>
    </row>
    <row r="4" spans="1:14">
      <c r="A4" s="54"/>
      <c r="G4"/>
      <c r="L4" s="54"/>
    </row>
    <row r="5" spans="1:14">
      <c r="A5" s="54"/>
      <c r="G5"/>
      <c r="L5" s="54"/>
    </row>
    <row r="6" spans="1:14">
      <c r="A6" s="54"/>
      <c r="G6"/>
      <c r="L6" s="54"/>
    </row>
    <row r="7" spans="1:14">
      <c r="A7" s="54"/>
      <c r="G7"/>
      <c r="L7" s="54"/>
    </row>
    <row r="8" spans="1:14">
      <c r="A8" s="54"/>
      <c r="G8"/>
      <c r="L8" s="54"/>
    </row>
    <row r="9" spans="1:14">
      <c r="A9" s="54"/>
      <c r="G9"/>
      <c r="L9"/>
    </row>
    <row r="10" spans="1:14">
      <c r="A10" s="54"/>
      <c r="G10"/>
      <c r="L10" s="54"/>
    </row>
    <row r="11" spans="1:14">
      <c r="A11" s="54"/>
      <c r="G11"/>
      <c r="L11" s="54"/>
    </row>
    <row r="12" spans="1:14">
      <c r="A12" s="54"/>
      <c r="G12"/>
      <c r="L12" s="54"/>
    </row>
    <row r="13" spans="1:14">
      <c r="A13" s="54"/>
      <c r="G13"/>
      <c r="L13" s="54"/>
    </row>
    <row r="14" spans="1:14">
      <c r="A14" s="96"/>
      <c r="B14" s="15"/>
      <c r="C14" s="15"/>
      <c r="D14" s="15"/>
      <c r="F14" s="15"/>
      <c r="G14"/>
      <c r="H14" s="15"/>
      <c r="L14" s="54"/>
      <c r="N14" s="57"/>
    </row>
    <row r="15" spans="1:14">
      <c r="A15" s="15"/>
      <c r="B15" s="15"/>
      <c r="C15" s="15"/>
      <c r="D15" s="15"/>
      <c r="E15" s="15"/>
      <c r="F15" s="15"/>
      <c r="G15"/>
      <c r="H15" s="15"/>
    </row>
    <row r="16" spans="1:14">
      <c r="A16" s="96"/>
      <c r="B16" s="15"/>
      <c r="C16" s="15"/>
      <c r="D16" s="15"/>
      <c r="E16" s="15"/>
      <c r="F16" s="15"/>
      <c r="G16"/>
      <c r="H16" s="15"/>
    </row>
    <row r="17" spans="1:8">
      <c r="A17" s="96"/>
      <c r="B17" s="15"/>
      <c r="C17" s="15"/>
      <c r="D17" s="15"/>
      <c r="E17" s="15"/>
      <c r="F17" s="15"/>
      <c r="G17"/>
      <c r="H17" s="15"/>
    </row>
    <row r="18" spans="1:8">
      <c r="A18" s="96"/>
      <c r="B18" s="15"/>
      <c r="C18" s="15"/>
      <c r="D18" s="15"/>
      <c r="E18" s="15"/>
      <c r="F18" s="15"/>
      <c r="G18" s="15"/>
      <c r="H18" s="15"/>
    </row>
    <row r="19" spans="1:8">
      <c r="A19" s="96"/>
      <c r="B19" s="15"/>
      <c r="C19" s="15"/>
      <c r="D19" s="15"/>
      <c r="E19" s="97"/>
      <c r="F19" s="15"/>
      <c r="G19" s="15"/>
      <c r="H19" s="15"/>
    </row>
    <row r="20" spans="1:8">
      <c r="A20" s="96"/>
      <c r="B20" s="15"/>
      <c r="C20" s="15"/>
      <c r="D20" s="15"/>
      <c r="E20" s="15"/>
      <c r="F20" s="15"/>
      <c r="G20" s="15"/>
      <c r="H20" s="15"/>
    </row>
    <row r="21" spans="1:8">
      <c r="A21" s="96"/>
      <c r="B21" s="15"/>
      <c r="C21" s="15"/>
      <c r="D21" s="15"/>
      <c r="E21" s="15"/>
      <c r="F21" s="15"/>
      <c r="G21" s="15"/>
      <c r="H21" s="95"/>
    </row>
    <row r="22" spans="1:8">
      <c r="A22" s="96"/>
      <c r="B22" s="15"/>
      <c r="C22" s="15"/>
      <c r="D22" s="15"/>
      <c r="E22" s="15"/>
      <c r="F22" s="15"/>
      <c r="G22" s="15"/>
      <c r="H22" s="15"/>
    </row>
    <row r="23" spans="1:8">
      <c r="A23" s="96"/>
      <c r="B23" s="15"/>
      <c r="C23" s="15"/>
      <c r="D23" s="15"/>
      <c r="E23" s="15"/>
      <c r="F23" s="15"/>
      <c r="G23" s="15"/>
      <c r="H23" s="15"/>
    </row>
    <row r="24" spans="1:8">
      <c r="A24" s="96"/>
      <c r="B24" s="15"/>
      <c r="C24" s="15"/>
      <c r="D24" s="15"/>
      <c r="E24" s="15"/>
      <c r="F24" s="15"/>
      <c r="G24" s="15"/>
      <c r="H24" s="15"/>
    </row>
    <row r="25" spans="1:8">
      <c r="A25" s="96"/>
      <c r="B25" s="15"/>
      <c r="C25" s="15"/>
      <c r="D25" s="15"/>
      <c r="E25" s="15"/>
      <c r="F25" s="15"/>
      <c r="G25" s="15"/>
      <c r="H25" s="15"/>
    </row>
    <row r="26" spans="1:8">
      <c r="A26" s="96"/>
      <c r="B26" s="15"/>
      <c r="C26" s="15"/>
      <c r="D26" s="15"/>
      <c r="E26" s="15"/>
      <c r="F26" s="15"/>
      <c r="G26" s="15"/>
      <c r="H26" s="15"/>
    </row>
    <row r="27" spans="1:8">
      <c r="A27" s="54"/>
    </row>
    <row r="28" spans="1:8">
      <c r="A28" s="54"/>
    </row>
    <row r="29" spans="1:8">
      <c r="A29" s="54"/>
    </row>
    <row r="30" spans="1:8">
      <c r="A30" s="54"/>
    </row>
    <row r="31" spans="1:8">
      <c r="A31" s="54"/>
    </row>
    <row r="32" spans="1:8">
      <c r="A32" s="54"/>
    </row>
    <row r="33" spans="1:1">
      <c r="A33" s="54"/>
    </row>
    <row r="34" spans="1:1">
      <c r="A34" s="54"/>
    </row>
    <row r="35" spans="1:1">
      <c r="A35" s="54"/>
    </row>
    <row r="36" spans="1:1">
      <c r="A36" s="54"/>
    </row>
    <row r="37" spans="1:1">
      <c r="A37" s="54"/>
    </row>
    <row r="38" spans="1:1">
      <c r="A38" s="54"/>
    </row>
    <row r="39" spans="1:1">
      <c r="A39" s="54"/>
    </row>
    <row r="40" spans="1:1">
      <c r="A40" s="54"/>
    </row>
    <row r="41" spans="1:1">
      <c r="A41" s="54"/>
    </row>
    <row r="42" spans="1:1">
      <c r="A42" s="54"/>
    </row>
    <row r="43" spans="1:1">
      <c r="A43" s="54"/>
    </row>
    <row r="44" spans="1:1">
      <c r="A44" s="54"/>
    </row>
    <row r="45" spans="1:1">
      <c r="A45" s="54"/>
    </row>
    <row r="46" spans="1:1">
      <c r="A46" s="54"/>
    </row>
    <row r="47" spans="1:1">
      <c r="A47" s="54"/>
    </row>
    <row r="48" spans="1:1">
      <c r="A48" s="54"/>
    </row>
    <row r="49" spans="1:3">
      <c r="A49" s="54"/>
    </row>
    <row r="50" spans="1:3">
      <c r="A50" s="54"/>
    </row>
    <row r="51" spans="1:3">
      <c r="A51" s="54"/>
    </row>
    <row r="52" spans="1:3">
      <c r="A52" s="54"/>
    </row>
    <row r="53" spans="1:3">
      <c r="A53" s="54"/>
    </row>
    <row r="54" spans="1:3">
      <c r="A54" s="54"/>
    </row>
    <row r="55" spans="1:3">
      <c r="A55" s="54"/>
      <c r="C55" s="57"/>
    </row>
    <row r="56" spans="1:3">
      <c r="A56" s="54"/>
      <c r="C56" s="57"/>
    </row>
    <row r="57" spans="1:3">
      <c r="A57" s="54"/>
      <c r="C57" s="57"/>
    </row>
    <row r="58" spans="1:3">
      <c r="A58" s="54"/>
      <c r="C58" s="57"/>
    </row>
    <row r="59" spans="1:3">
      <c r="A59" s="54"/>
    </row>
    <row r="60" spans="1:3">
      <c r="A60" s="54"/>
    </row>
    <row r="61" spans="1:3">
      <c r="A61" s="54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009900"/>
  </sheetPr>
  <dimension ref="A1:H26"/>
  <sheetViews>
    <sheetView rightToLeft="1" zoomScaleNormal="100" workbookViewId="0"/>
  </sheetViews>
  <sheetFormatPr defaultRowHeight="15"/>
  <cols>
    <col min="1" max="3" width="9" style="14"/>
    <col min="4" max="4" width="22" customWidth="1"/>
    <col min="5" max="5" width="23.625" customWidth="1"/>
    <col min="6" max="6" width="24.5" customWidth="1"/>
    <col min="7" max="7" width="32.75" customWidth="1"/>
  </cols>
  <sheetData>
    <row r="1" spans="1:8">
      <c r="A1" s="14" t="s">
        <v>20</v>
      </c>
      <c r="B1" s="14" t="s">
        <v>19</v>
      </c>
      <c r="C1" s="14" t="s">
        <v>77</v>
      </c>
      <c r="D1" s="14" t="s">
        <v>114</v>
      </c>
      <c r="E1" s="14" t="s">
        <v>112</v>
      </c>
      <c r="F1" s="14" t="s">
        <v>113</v>
      </c>
      <c r="G1" s="14" t="s">
        <v>115</v>
      </c>
      <c r="H1" s="14"/>
    </row>
    <row r="2" spans="1:8">
      <c r="A2" s="14">
        <v>2022</v>
      </c>
      <c r="B2" s="14">
        <v>1</v>
      </c>
      <c r="C2" s="196">
        <v>44562</v>
      </c>
      <c r="D2" s="14">
        <v>119.45610000000003</v>
      </c>
      <c r="E2" s="14">
        <v>211.31060000000002</v>
      </c>
      <c r="F2" s="14">
        <v>-91.854500000000002</v>
      </c>
      <c r="G2" s="14">
        <v>0.16876556798757661</v>
      </c>
      <c r="H2" s="14"/>
    </row>
    <row r="3" spans="1:8">
      <c r="B3" s="14">
        <v>2</v>
      </c>
      <c r="C3" s="196">
        <v>44593</v>
      </c>
      <c r="D3" s="14">
        <v>118.0521</v>
      </c>
      <c r="E3" s="14">
        <v>205.27189999999999</v>
      </c>
      <c r="F3" s="14">
        <v>-87.219800000000006</v>
      </c>
      <c r="G3" s="14">
        <v>0.17046451874123322</v>
      </c>
      <c r="H3" s="14"/>
    </row>
    <row r="4" spans="1:8">
      <c r="B4" s="14">
        <v>3</v>
      </c>
      <c r="C4" s="196">
        <v>44621</v>
      </c>
      <c r="D4" s="14">
        <v>124.96549999999996</v>
      </c>
      <c r="E4" s="14">
        <v>211.89279999999997</v>
      </c>
      <c r="F4" s="14">
        <v>-86.927300000000002</v>
      </c>
      <c r="G4" s="14">
        <v>0.17538340625449536</v>
      </c>
      <c r="H4" s="14"/>
    </row>
    <row r="5" spans="1:8">
      <c r="B5" s="14">
        <v>4</v>
      </c>
      <c r="C5" s="196">
        <v>44652</v>
      </c>
      <c r="D5" s="14">
        <v>110.7714</v>
      </c>
      <c r="E5" s="14">
        <v>195.87569999999999</v>
      </c>
      <c r="F5" s="14">
        <v>-85.104299999999995</v>
      </c>
      <c r="G5" s="14">
        <v>0.16397826342152597</v>
      </c>
      <c r="H5" s="14"/>
    </row>
    <row r="6" spans="1:8">
      <c r="B6" s="14">
        <v>5</v>
      </c>
      <c r="C6" s="196">
        <v>44682</v>
      </c>
      <c r="D6" s="14">
        <v>110.12629999999999</v>
      </c>
      <c r="E6" s="14">
        <v>197.65869999999998</v>
      </c>
      <c r="F6" s="14">
        <v>-87.532399999999996</v>
      </c>
      <c r="G6" s="14">
        <v>0.1672830305843695</v>
      </c>
      <c r="H6" s="14"/>
    </row>
    <row r="7" spans="1:8">
      <c r="B7" s="14">
        <v>6</v>
      </c>
      <c r="C7" s="196">
        <v>44713</v>
      </c>
      <c r="D7" s="14">
        <v>94.000699999999995</v>
      </c>
      <c r="E7" s="14">
        <v>180.3854</v>
      </c>
      <c r="F7" s="14">
        <v>-86.384699999999995</v>
      </c>
      <c r="G7" s="14">
        <v>0.15186436351534302</v>
      </c>
      <c r="H7" s="14"/>
    </row>
    <row r="8" spans="1:8">
      <c r="B8" s="14">
        <v>7</v>
      </c>
      <c r="C8" s="196">
        <v>44743</v>
      </c>
      <c r="D8" s="14">
        <v>108.56439999999996</v>
      </c>
      <c r="E8" s="14">
        <v>193.53279999999995</v>
      </c>
      <c r="F8" s="14">
        <v>-84.968399999999988</v>
      </c>
      <c r="G8" s="14">
        <v>0.16500763904552357</v>
      </c>
      <c r="H8" s="14"/>
    </row>
    <row r="9" spans="1:8">
      <c r="B9" s="14">
        <v>8</v>
      </c>
      <c r="C9" s="196">
        <v>44774</v>
      </c>
      <c r="D9" s="14">
        <v>104.39659999999995</v>
      </c>
      <c r="E9" s="14">
        <v>186.99819999999994</v>
      </c>
      <c r="F9" s="14">
        <v>-82.601600000000005</v>
      </c>
      <c r="G9" s="14">
        <v>0.15790005448031791</v>
      </c>
      <c r="H9" s="14"/>
    </row>
    <row r="10" spans="1:8">
      <c r="B10" s="14">
        <v>9</v>
      </c>
      <c r="C10" s="196">
        <v>44805</v>
      </c>
      <c r="D10" s="14">
        <v>87.615799999999979</v>
      </c>
      <c r="E10" s="14">
        <v>172.91149999999996</v>
      </c>
      <c r="F10" s="14">
        <v>-85.295699999999997</v>
      </c>
      <c r="G10" s="14">
        <v>0.14494998307567436</v>
      </c>
      <c r="H10" s="14"/>
    </row>
    <row r="11" spans="1:8">
      <c r="B11" s="14">
        <v>10</v>
      </c>
      <c r="C11" s="196">
        <v>44835</v>
      </c>
      <c r="D11" s="14">
        <v>96.092100000000045</v>
      </c>
      <c r="E11" s="14">
        <v>181.98520000000005</v>
      </c>
      <c r="F11" s="14">
        <v>-85.89309999999999</v>
      </c>
      <c r="G11" s="14">
        <v>0.15525251449775404</v>
      </c>
      <c r="H11" s="14"/>
    </row>
    <row r="12" spans="1:8">
      <c r="B12" s="14">
        <v>11</v>
      </c>
      <c r="C12" s="196">
        <v>44866</v>
      </c>
      <c r="D12" s="14">
        <v>108.79529999999998</v>
      </c>
      <c r="E12" s="14">
        <v>190.46729999999999</v>
      </c>
      <c r="F12" s="14">
        <v>-81.671999999999997</v>
      </c>
      <c r="G12" s="14">
        <v>0.16941782685777862</v>
      </c>
      <c r="H12" s="14"/>
    </row>
    <row r="13" spans="1:8">
      <c r="B13" s="14">
        <v>12</v>
      </c>
      <c r="C13" s="196">
        <v>44896</v>
      </c>
      <c r="D13" s="14">
        <v>102.04769999999995</v>
      </c>
      <c r="E13" s="14">
        <v>183.75119999999995</v>
      </c>
      <c r="F13" s="14">
        <v>-81.703500000000005</v>
      </c>
      <c r="G13" s="14">
        <v>0.16465374738915867</v>
      </c>
      <c r="H13" s="14"/>
    </row>
    <row r="14" spans="1:8">
      <c r="A14" s="14">
        <v>2023</v>
      </c>
      <c r="B14" s="14">
        <v>1</v>
      </c>
      <c r="C14" s="196">
        <v>44927</v>
      </c>
      <c r="D14" s="14">
        <v>115.79519999999998</v>
      </c>
      <c r="E14" s="14">
        <v>196.79109999999997</v>
      </c>
      <c r="F14" s="14">
        <v>-80.995899999999992</v>
      </c>
      <c r="G14" s="14">
        <v>0.18025873337616341</v>
      </c>
      <c r="H14" s="14"/>
    </row>
    <row r="15" spans="1:8">
      <c r="B15" s="14">
        <v>2</v>
      </c>
      <c r="C15" s="196">
        <v>44958</v>
      </c>
      <c r="D15" s="14">
        <v>107.11890000000001</v>
      </c>
      <c r="E15" s="14">
        <v>188.98620000000003</v>
      </c>
      <c r="F15" s="14">
        <v>-81.8673</v>
      </c>
      <c r="G15" s="14">
        <v>0.17824648387228822</v>
      </c>
      <c r="H15" s="14"/>
    </row>
    <row r="16" spans="1:8">
      <c r="B16" s="14">
        <v>3</v>
      </c>
      <c r="C16" s="196">
        <v>44986</v>
      </c>
      <c r="D16" s="14">
        <v>115.40799999999996</v>
      </c>
      <c r="E16" s="14">
        <v>196.13519999999994</v>
      </c>
      <c r="F16" s="14">
        <v>-80.727199999999996</v>
      </c>
      <c r="G16" s="14">
        <v>0.18805837161864661</v>
      </c>
      <c r="H16" s="14"/>
    </row>
    <row r="17" spans="2:8">
      <c r="B17" s="14">
        <v>4</v>
      </c>
      <c r="C17" s="196">
        <v>45017</v>
      </c>
      <c r="D17" s="14">
        <v>116.67050000000002</v>
      </c>
      <c r="E17" s="14">
        <v>196.95980000000003</v>
      </c>
      <c r="F17" s="14">
        <v>-80.289299999999997</v>
      </c>
      <c r="G17" s="14">
        <v>0.18957385630600507</v>
      </c>
      <c r="H17" s="14"/>
    </row>
    <row r="18" spans="2:8">
      <c r="B18" s="14">
        <v>5</v>
      </c>
      <c r="C18" s="196">
        <v>45047</v>
      </c>
      <c r="D18" s="14">
        <v>116.8926</v>
      </c>
      <c r="E18" s="14">
        <v>196.87620000000001</v>
      </c>
      <c r="F18" s="14">
        <v>-79.98360000000001</v>
      </c>
      <c r="G18" s="14">
        <v>0.19171232081389578</v>
      </c>
      <c r="H18" s="14"/>
    </row>
    <row r="19" spans="2:8">
      <c r="B19" s="14">
        <v>6</v>
      </c>
      <c r="C19" s="196">
        <v>45078</v>
      </c>
      <c r="D19" s="14">
        <v>124.2954</v>
      </c>
      <c r="E19" s="14">
        <v>206.3578</v>
      </c>
      <c r="F19" s="14">
        <v>-82.062399999999997</v>
      </c>
      <c r="G19" s="14">
        <v>0.19926492089386849</v>
      </c>
      <c r="H19" s="14"/>
    </row>
    <row r="20" spans="2:8">
      <c r="B20" s="14">
        <v>7</v>
      </c>
      <c r="C20" s="196">
        <v>45108</v>
      </c>
      <c r="D20" s="14">
        <v>130.24810000000002</v>
      </c>
      <c r="E20" s="14">
        <v>210.64990000000003</v>
      </c>
      <c r="F20" s="14">
        <v>-80.401799999999994</v>
      </c>
      <c r="G20" s="14">
        <v>0.20428526952325166</v>
      </c>
      <c r="H20" s="14"/>
    </row>
    <row r="21" spans="2:8">
      <c r="B21" s="14">
        <v>8</v>
      </c>
      <c r="C21" s="196">
        <v>45139</v>
      </c>
      <c r="D21" s="14">
        <v>125.458</v>
      </c>
      <c r="E21" s="14">
        <v>204.61699999999999</v>
      </c>
      <c r="F21" s="14">
        <v>-79.159000000000006</v>
      </c>
      <c r="G21" s="14">
        <v>0.20267576336605447</v>
      </c>
      <c r="H21" s="14"/>
    </row>
    <row r="22" spans="2:8">
      <c r="B22" s="14">
        <v>9</v>
      </c>
      <c r="C22" s="196">
        <v>45170</v>
      </c>
      <c r="D22" s="14">
        <v>121.04029999999996</v>
      </c>
      <c r="E22" s="14">
        <v>200.44719999999995</v>
      </c>
      <c r="F22" s="14">
        <v>-79.406899999999993</v>
      </c>
      <c r="G22" s="14">
        <v>0.19890739243802105</v>
      </c>
      <c r="H22" s="14"/>
    </row>
    <row r="23" spans="2:8">
      <c r="B23" s="14">
        <v>10</v>
      </c>
      <c r="C23" s="196">
        <v>45200</v>
      </c>
      <c r="D23" s="14">
        <f>114776.4/1000</f>
        <v>114.7764</v>
      </c>
      <c r="E23" s="14">
        <v>195.66720000000001</v>
      </c>
      <c r="F23" s="14">
        <f>-80890.8/1000</f>
        <v>-80.890799999999999</v>
      </c>
      <c r="G23" s="14">
        <v>0.20302829076940546</v>
      </c>
      <c r="H23" s="14"/>
    </row>
    <row r="24" spans="2:8">
      <c r="B24" s="195">
        <v>11</v>
      </c>
      <c r="C24" s="196">
        <v>45231</v>
      </c>
      <c r="D24" s="14">
        <f>137537/1000</f>
        <v>137.53700000000001</v>
      </c>
      <c r="E24" s="14">
        <v>211.09889999999999</v>
      </c>
      <c r="F24" s="14">
        <f>-73561.9/1000</f>
        <v>-73.561899999999994</v>
      </c>
      <c r="G24" s="14">
        <v>0.21843571586029725</v>
      </c>
      <c r="H24" s="14"/>
    </row>
    <row r="25" spans="2:8">
      <c r="B25" s="195">
        <v>12</v>
      </c>
      <c r="C25" s="196">
        <v>45261</v>
      </c>
      <c r="D25" s="14">
        <f>146551.9/1000</f>
        <v>146.55189999999999</v>
      </c>
      <c r="E25" s="14">
        <v>216.37470000000002</v>
      </c>
      <c r="F25" s="14">
        <f>-69822.8/1000</f>
        <v>-69.822800000000001</v>
      </c>
      <c r="G25" s="14">
        <v>0.2220710451447685</v>
      </c>
      <c r="H25" s="14"/>
    </row>
    <row r="26" spans="2:8">
      <c r="D26" s="14"/>
      <c r="E26" s="14"/>
      <c r="F26" s="14"/>
      <c r="G26" s="14"/>
      <c r="H26" s="1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009900"/>
  </sheetPr>
  <dimension ref="A1:F26"/>
  <sheetViews>
    <sheetView rightToLeft="1" zoomScaleNormal="100" workbookViewId="0"/>
  </sheetViews>
  <sheetFormatPr defaultRowHeight="15"/>
  <cols>
    <col min="1" max="16384" width="9" style="14"/>
  </cols>
  <sheetData>
    <row r="1" spans="1:6">
      <c r="A1" s="14" t="s">
        <v>131</v>
      </c>
    </row>
    <row r="2" spans="1:6">
      <c r="A2" s="14" t="s">
        <v>122</v>
      </c>
    </row>
    <row r="14" spans="1:6">
      <c r="A14" s="15"/>
      <c r="B14" s="15"/>
      <c r="C14" s="15"/>
      <c r="D14" s="15"/>
      <c r="E14" s="15"/>
      <c r="F14" s="15"/>
    </row>
    <row r="15" spans="1:6">
      <c r="A15" s="15" t="s">
        <v>76</v>
      </c>
      <c r="B15" s="15"/>
      <c r="C15" s="15"/>
      <c r="D15" s="15"/>
      <c r="E15" s="15"/>
      <c r="F15" s="15"/>
    </row>
    <row r="16" spans="1:6">
      <c r="A16" s="15"/>
      <c r="B16" s="15"/>
      <c r="C16" s="15"/>
      <c r="D16" s="15"/>
      <c r="E16" s="15"/>
      <c r="F16" s="15"/>
    </row>
    <row r="17" spans="1:6">
      <c r="A17" s="15"/>
      <c r="B17" s="15"/>
      <c r="C17" s="15"/>
      <c r="D17" s="15"/>
      <c r="E17" s="15"/>
      <c r="F17" s="15"/>
    </row>
    <row r="18" spans="1:6">
      <c r="A18" s="15"/>
      <c r="B18" s="15"/>
      <c r="C18" s="15"/>
      <c r="D18" s="15"/>
      <c r="E18" s="15"/>
      <c r="F18" s="15"/>
    </row>
    <row r="19" spans="1:6">
      <c r="A19" s="15"/>
      <c r="B19" s="15"/>
      <c r="C19" s="15"/>
      <c r="D19" s="15"/>
      <c r="E19" s="15"/>
      <c r="F19" s="15"/>
    </row>
    <row r="20" spans="1:6">
      <c r="A20" s="15"/>
      <c r="B20" s="15"/>
      <c r="C20" s="15"/>
      <c r="D20" s="15"/>
      <c r="E20" s="15"/>
      <c r="F20" s="15"/>
    </row>
    <row r="21" spans="1:6">
      <c r="A21" s="15"/>
      <c r="B21" s="97"/>
      <c r="C21" s="15"/>
      <c r="D21" s="15"/>
      <c r="E21" s="15"/>
      <c r="F21" s="15"/>
    </row>
    <row r="22" spans="1:6">
      <c r="A22" s="15"/>
      <c r="B22" s="15"/>
      <c r="C22" s="15"/>
      <c r="D22" s="15"/>
      <c r="E22" s="15"/>
      <c r="F22" s="15"/>
    </row>
    <row r="23" spans="1:6">
      <c r="A23" s="15"/>
      <c r="B23" s="15"/>
      <c r="C23" s="15"/>
      <c r="D23" s="15"/>
      <c r="E23" s="15"/>
      <c r="F23" s="15"/>
    </row>
    <row r="24" spans="1:6">
      <c r="A24" s="15"/>
      <c r="B24" s="15"/>
      <c r="C24" s="15"/>
      <c r="D24" s="15"/>
      <c r="E24" s="15"/>
      <c r="F24" s="15"/>
    </row>
    <row r="25" spans="1:6">
      <c r="A25" s="15"/>
      <c r="B25" s="15"/>
      <c r="C25" s="15"/>
      <c r="D25" s="15"/>
      <c r="E25" s="15"/>
      <c r="F25" s="15"/>
    </row>
    <row r="26" spans="1:6">
      <c r="A26" s="15"/>
      <c r="B26" s="15"/>
      <c r="C26" s="15"/>
      <c r="D26" s="15"/>
      <c r="E26" s="15"/>
      <c r="F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6">
    <tabColor rgb="FF009900"/>
  </sheetPr>
  <dimension ref="A1:L21"/>
  <sheetViews>
    <sheetView rightToLeft="1" zoomScaleNormal="100" workbookViewId="0"/>
  </sheetViews>
  <sheetFormatPr defaultRowHeight="15"/>
  <cols>
    <col min="1" max="1" width="24.625" style="14" bestFit="1" customWidth="1"/>
    <col min="2" max="8" width="9" style="14"/>
    <col min="9" max="9" width="11.5" style="14" customWidth="1"/>
    <col min="10" max="10" width="11.75" style="14" bestFit="1" customWidth="1"/>
    <col min="11" max="16384" width="9" style="14"/>
  </cols>
  <sheetData>
    <row r="1" spans="1:12">
      <c r="A1" s="44" t="s">
        <v>21</v>
      </c>
      <c r="B1" s="29" t="s">
        <v>35</v>
      </c>
      <c r="C1" s="29" t="s">
        <v>37</v>
      </c>
      <c r="D1" s="29" t="s">
        <v>36</v>
      </c>
      <c r="E1" s="71" t="s">
        <v>25</v>
      </c>
      <c r="F1" s="71" t="s">
        <v>38</v>
      </c>
      <c r="G1" s="72" t="s">
        <v>56</v>
      </c>
      <c r="H1" s="167" t="s">
        <v>93</v>
      </c>
      <c r="I1" s="167" t="s">
        <v>110</v>
      </c>
      <c r="J1" s="167" t="s">
        <v>130</v>
      </c>
    </row>
    <row r="2" spans="1:12">
      <c r="A2" s="31" t="s">
        <v>29</v>
      </c>
      <c r="B2" s="8">
        <v>16.8</v>
      </c>
      <c r="C2" s="8">
        <v>18.7</v>
      </c>
      <c r="D2" s="8">
        <v>17.100000000000001</v>
      </c>
      <c r="E2" s="8">
        <v>19.306793939379872</v>
      </c>
      <c r="F2" s="8">
        <v>18.600000000000001</v>
      </c>
      <c r="G2" s="32">
        <v>21.623720137191359</v>
      </c>
      <c r="H2" s="165">
        <v>19</v>
      </c>
      <c r="I2" s="165">
        <v>16.268448313519926</v>
      </c>
      <c r="J2" s="165">
        <v>22.733827392062572</v>
      </c>
    </row>
    <row r="3" spans="1:12">
      <c r="A3" s="31" t="s">
        <v>26</v>
      </c>
      <c r="B3" s="8">
        <v>14.4</v>
      </c>
      <c r="C3" s="8">
        <v>16.8</v>
      </c>
      <c r="D3" s="8">
        <v>16</v>
      </c>
      <c r="E3" s="8">
        <v>18.448985627110826</v>
      </c>
      <c r="F3" s="8">
        <v>16.600000000000001</v>
      </c>
      <c r="G3" s="32">
        <v>21.672594489758911</v>
      </c>
      <c r="H3" s="164">
        <v>17.899999999999999</v>
      </c>
      <c r="I3" s="164">
        <v>18.183895444134471</v>
      </c>
      <c r="J3" s="164">
        <v>25.722788067525791</v>
      </c>
    </row>
    <row r="4" spans="1:12">
      <c r="A4" s="31" t="s">
        <v>28</v>
      </c>
      <c r="B4" s="8">
        <v>15.6</v>
      </c>
      <c r="C4" s="8">
        <v>17.100000000000001</v>
      </c>
      <c r="D4" s="8">
        <v>15.3</v>
      </c>
      <c r="E4" s="8">
        <v>18.38507323542882</v>
      </c>
      <c r="F4" s="8">
        <v>17.5</v>
      </c>
      <c r="G4" s="32">
        <v>20.99761406866968</v>
      </c>
      <c r="H4" s="164">
        <v>17.8</v>
      </c>
      <c r="I4" s="164">
        <v>15.996381521352736</v>
      </c>
      <c r="J4" s="164">
        <v>22.152756366456849</v>
      </c>
    </row>
    <row r="5" spans="1:12">
      <c r="A5" s="31" t="s">
        <v>27</v>
      </c>
      <c r="B5" s="8">
        <v>11.5</v>
      </c>
      <c r="C5" s="8">
        <v>12.1</v>
      </c>
      <c r="D5" s="8">
        <v>11.8</v>
      </c>
      <c r="E5" s="8">
        <v>12.727979158373262</v>
      </c>
      <c r="F5" s="8">
        <v>13.3</v>
      </c>
      <c r="G5" s="32">
        <v>13.825828908511925</v>
      </c>
      <c r="H5" s="164">
        <v>14.1</v>
      </c>
      <c r="I5" s="164">
        <v>14.75745146294777</v>
      </c>
      <c r="J5" s="164">
        <v>15.520733152074378</v>
      </c>
    </row>
    <row r="6" spans="1:12">
      <c r="A6" s="33" t="s">
        <v>39</v>
      </c>
      <c r="B6" s="34">
        <v>14.236993352379029</v>
      </c>
      <c r="C6" s="34">
        <v>15.994</v>
      </c>
      <c r="D6" s="34">
        <v>14.9</v>
      </c>
      <c r="E6" s="34">
        <v>17.2</v>
      </c>
      <c r="F6" s="34">
        <v>16.399999999999999</v>
      </c>
      <c r="G6" s="35">
        <v>19.695992269305179</v>
      </c>
      <c r="H6" s="166">
        <v>17.3</v>
      </c>
      <c r="I6" s="166">
        <v>16.3</v>
      </c>
      <c r="J6" s="166">
        <v>22.20710451447685</v>
      </c>
    </row>
    <row r="7" spans="1:12">
      <c r="A7" s="53"/>
      <c r="F7" s="62"/>
      <c r="G7" s="62"/>
      <c r="H7" s="62"/>
    </row>
    <row r="8" spans="1:12">
      <c r="A8" s="53"/>
      <c r="F8" s="62"/>
      <c r="G8" s="62"/>
      <c r="H8" s="62"/>
    </row>
    <row r="9" spans="1:12">
      <c r="A9" s="53"/>
      <c r="F9" s="62"/>
      <c r="G9" s="62"/>
      <c r="H9" s="62"/>
    </row>
    <row r="10" spans="1:12">
      <c r="A10" s="53"/>
      <c r="F10" s="62"/>
      <c r="G10" s="63"/>
      <c r="H10" s="63"/>
      <c r="K10" s="62"/>
      <c r="L10" s="62"/>
    </row>
    <row r="11" spans="1:12">
      <c r="A11" s="53"/>
      <c r="F11" s="62"/>
      <c r="G11" s="63"/>
      <c r="H11" s="63"/>
      <c r="K11" s="62"/>
      <c r="L11" s="62"/>
    </row>
    <row r="12" spans="1:12">
      <c r="A12" s="53"/>
      <c r="G12" s="63"/>
      <c r="H12" s="63"/>
      <c r="K12" s="62"/>
      <c r="L12" s="62"/>
    </row>
    <row r="13" spans="1:12">
      <c r="A13" s="53"/>
      <c r="G13" s="63"/>
      <c r="H13" s="63"/>
      <c r="K13" s="62"/>
      <c r="L13" s="62"/>
    </row>
    <row r="14" spans="1:12">
      <c r="A14" s="53"/>
    </row>
    <row r="15" spans="1:12">
      <c r="A15" s="53"/>
    </row>
    <row r="16" spans="1:12">
      <c r="A16" s="53"/>
    </row>
    <row r="17" spans="1:2">
      <c r="A17" s="53"/>
    </row>
    <row r="18" spans="1:2">
      <c r="A18" s="53"/>
    </row>
    <row r="19" spans="1:2">
      <c r="A19" s="53"/>
    </row>
    <row r="20" spans="1:2">
      <c r="A20" s="53"/>
    </row>
    <row r="21" spans="1:2">
      <c r="A21" s="53"/>
      <c r="B21" s="2"/>
    </row>
  </sheetData>
  <pageMargins left="0.7" right="0.7" top="0.75" bottom="0.75" header="0.3" footer="0.3"/>
  <pageSetup paperSize="9" orientation="portrait" r:id="rId1"/>
  <ignoredErrors>
    <ignoredError sqref="J2:J6" calculatedColumn="1"/>
  </ignoredError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5">
    <tabColor rgb="FF009900"/>
  </sheetPr>
  <dimension ref="A1:T26"/>
  <sheetViews>
    <sheetView rightToLeft="1" zoomScaleNormal="100" workbookViewId="0"/>
  </sheetViews>
  <sheetFormatPr defaultRowHeight="15"/>
  <cols>
    <col min="1" max="9" width="9" style="14"/>
    <col min="10" max="11" width="9" style="14" customWidth="1"/>
    <col min="12" max="16384" width="9" style="14"/>
  </cols>
  <sheetData>
    <row r="1" spans="1:20">
      <c r="A1" s="14" t="s">
        <v>125</v>
      </c>
      <c r="F1"/>
    </row>
    <row r="2" spans="1:20">
      <c r="A2" s="14" t="s">
        <v>71</v>
      </c>
    </row>
    <row r="3" spans="1:20">
      <c r="T3" s="61"/>
    </row>
    <row r="14" spans="1:20">
      <c r="A14" s="15"/>
      <c r="B14" s="15"/>
      <c r="C14" s="15"/>
      <c r="D14" s="15"/>
      <c r="E14" s="15"/>
      <c r="F14" s="15"/>
      <c r="G14" s="15"/>
      <c r="H14" s="15"/>
    </row>
    <row r="15" spans="1:20">
      <c r="A15" s="15" t="s">
        <v>76</v>
      </c>
      <c r="B15" s="15"/>
      <c r="C15" s="15"/>
      <c r="D15" s="15"/>
      <c r="E15" s="15"/>
      <c r="F15" s="15"/>
      <c r="G15" s="15"/>
      <c r="H15" s="15"/>
    </row>
    <row r="16" spans="1:20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97"/>
      <c r="C21" s="15"/>
      <c r="D21" s="15"/>
      <c r="E21" s="15"/>
      <c r="F21" s="15"/>
      <c r="G21" s="15"/>
      <c r="H21" s="9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0">
    <tabColor rgb="FF009900"/>
  </sheetPr>
  <dimension ref="A1:W50"/>
  <sheetViews>
    <sheetView rightToLeft="1" zoomScaleNormal="100" workbookViewId="0">
      <selection activeCell="I9" sqref="I9"/>
    </sheetView>
  </sheetViews>
  <sheetFormatPr defaultRowHeight="15"/>
  <cols>
    <col min="1" max="2" width="9" style="14"/>
    <col min="3" max="3" width="17.625" style="14" bestFit="1" customWidth="1"/>
    <col min="4" max="5" width="13.75" style="14" customWidth="1"/>
    <col min="6" max="6" width="16.5" style="14" customWidth="1"/>
    <col min="7" max="16384" width="9" style="14"/>
  </cols>
  <sheetData>
    <row r="1" spans="1:23">
      <c r="A1" s="25" t="s">
        <v>20</v>
      </c>
      <c r="B1" s="25" t="s">
        <v>19</v>
      </c>
      <c r="C1" s="25" t="s">
        <v>41</v>
      </c>
      <c r="D1" s="23" t="s">
        <v>58</v>
      </c>
      <c r="E1" s="24" t="s">
        <v>118</v>
      </c>
      <c r="F1" s="24" t="s">
        <v>120</v>
      </c>
    </row>
    <row r="2" spans="1:23">
      <c r="A2" s="9"/>
      <c r="B2" s="114">
        <v>12</v>
      </c>
      <c r="C2" s="115">
        <v>-21.366558571931051</v>
      </c>
      <c r="D2" s="132">
        <v>9.4910631489235016</v>
      </c>
      <c r="E2" s="132">
        <v>37.399000000000001</v>
      </c>
      <c r="F2" s="66">
        <f>טבלה1329[[#This Row],[מכשירים נגזרים]]+טבלה1329[[#This Row],[מכשירי חוב]]+טבלה1329[[#This Row],[מכשירי הון]]</f>
        <v>25.523504576992451</v>
      </c>
      <c r="O2" s="54"/>
    </row>
    <row r="3" spans="1:23">
      <c r="A3" s="2">
        <v>2020</v>
      </c>
      <c r="B3" s="114">
        <v>1</v>
      </c>
      <c r="C3" s="115">
        <v>-21.492957167804914</v>
      </c>
      <c r="D3" s="132">
        <v>9.0592329838910217</v>
      </c>
      <c r="E3" s="132">
        <v>39.3979</v>
      </c>
      <c r="F3" s="66">
        <f>טבלה1329[[#This Row],[מכשירים נגזרים]]+טבלה1329[[#This Row],[מכשירי חוב]]+טבלה1329[[#This Row],[מכשירי הון]]</f>
        <v>26.964175816086108</v>
      </c>
      <c r="O3" s="54"/>
    </row>
    <row r="4" spans="1:23">
      <c r="A4" s="2"/>
      <c r="B4" s="114">
        <v>2</v>
      </c>
      <c r="C4" s="115">
        <v>-21.413527435722706</v>
      </c>
      <c r="D4" s="132">
        <v>8.7442242348339416</v>
      </c>
      <c r="E4" s="132">
        <v>38.203199999999995</v>
      </c>
      <c r="F4" s="66">
        <f>טבלה1329[[#This Row],[מכשירים נגזרים]]+טבלה1329[[#This Row],[מכשירי חוב]]+טבלה1329[[#This Row],[מכשירי הון]]</f>
        <v>25.533896799111233</v>
      </c>
      <c r="O4" s="54"/>
    </row>
    <row r="5" spans="1:23">
      <c r="A5" s="2"/>
      <c r="B5" s="114">
        <v>3</v>
      </c>
      <c r="C5" s="115">
        <v>-20.966849844340622</v>
      </c>
      <c r="D5" s="132">
        <v>10.98950810494107</v>
      </c>
      <c r="E5" s="132">
        <v>30.134799999999998</v>
      </c>
      <c r="F5" s="66">
        <f>טבלה1329[[#This Row],[מכשירים נגזרים]]+טבלה1329[[#This Row],[מכשירי חוב]]+טבלה1329[[#This Row],[מכשירי הון]]</f>
        <v>20.157458260600446</v>
      </c>
      <c r="O5" s="54"/>
    </row>
    <row r="6" spans="1:23">
      <c r="A6" s="2"/>
      <c r="B6" s="114">
        <v>4</v>
      </c>
      <c r="C6" s="115">
        <v>-19.324918100416173</v>
      </c>
      <c r="D6" s="132">
        <v>11.566747411306231</v>
      </c>
      <c r="E6" s="132">
        <v>33.092599999999997</v>
      </c>
      <c r="F6" s="66">
        <f>טבלה1329[[#This Row],[מכשירים נגזרים]]+טבלה1329[[#This Row],[מכשירי חוב]]+טבלה1329[[#This Row],[מכשירי הון]]</f>
        <v>25.334429310890055</v>
      </c>
      <c r="O6" s="54"/>
    </row>
    <row r="7" spans="1:23">
      <c r="A7" s="2"/>
      <c r="B7" s="114">
        <v>5</v>
      </c>
      <c r="C7" s="115">
        <v>-19.26690872797251</v>
      </c>
      <c r="D7" s="132">
        <v>13.846238648047867</v>
      </c>
      <c r="E7" s="132">
        <v>32.076999999999998</v>
      </c>
      <c r="F7" s="66">
        <f>טבלה1329[[#This Row],[מכשירים נגזרים]]+טבלה1329[[#This Row],[מכשירי חוב]]+טבלה1329[[#This Row],[מכשירי הון]]</f>
        <v>26.656329920075358</v>
      </c>
      <c r="O7" s="54"/>
    </row>
    <row r="8" spans="1:23">
      <c r="A8" s="2"/>
      <c r="B8" s="114">
        <v>6</v>
      </c>
      <c r="C8" s="115">
        <v>-19.501292524239119</v>
      </c>
      <c r="D8" s="132">
        <v>14.603420223897913</v>
      </c>
      <c r="E8" s="132">
        <v>30.4114</v>
      </c>
      <c r="F8" s="66">
        <f>טבלה1329[[#This Row],[מכשירים נגזרים]]+טבלה1329[[#This Row],[מכשירי חוב]]+טבלה1329[[#This Row],[מכשירי הון]]</f>
        <v>25.513527699658795</v>
      </c>
      <c r="O8" s="54"/>
    </row>
    <row r="9" spans="1:23">
      <c r="A9" s="2"/>
      <c r="B9" s="114">
        <v>7</v>
      </c>
      <c r="C9" s="115">
        <v>-24.447869717871285</v>
      </c>
      <c r="D9" s="132">
        <v>16.351887160755169</v>
      </c>
      <c r="E9" s="132">
        <v>31.931999999999999</v>
      </c>
      <c r="F9" s="66">
        <f>טבלה1329[[#This Row],[מכשירים נגזרים]]+טבלה1329[[#This Row],[מכשירי חוב]]+טבלה1329[[#This Row],[מכשירי הון]]</f>
        <v>23.836017442883882</v>
      </c>
      <c r="O9" s="54"/>
    </row>
    <row r="10" spans="1:23">
      <c r="A10" s="2"/>
      <c r="B10" s="114">
        <v>8</v>
      </c>
      <c r="C10" s="115">
        <v>-21.142709431351935</v>
      </c>
      <c r="D10" s="132">
        <v>16.203104227532638</v>
      </c>
      <c r="E10" s="132">
        <v>33.5321</v>
      </c>
      <c r="F10" s="66">
        <f>טבלה1329[[#This Row],[מכשירים נגזרים]]+טבלה1329[[#This Row],[מכשירי חוב]]+טבלה1329[[#This Row],[מכשירי הון]]</f>
        <v>28.592494796180702</v>
      </c>
      <c r="O10" s="54"/>
    </row>
    <row r="11" spans="1:23">
      <c r="A11" s="2"/>
      <c r="B11" s="114">
        <v>9</v>
      </c>
      <c r="C11" s="115">
        <v>-23.521321957573527</v>
      </c>
      <c r="D11" s="132">
        <v>16.452176704575042</v>
      </c>
      <c r="E11" s="132">
        <v>30.807400000000001</v>
      </c>
      <c r="F11" s="66">
        <f>טבלה1329[[#This Row],[מכשירים נגזרים]]+טבלה1329[[#This Row],[מכשירי חוב]]+טבלה1329[[#This Row],[מכשירי הון]]</f>
        <v>23.738254747001516</v>
      </c>
      <c r="O11" s="54"/>
    </row>
    <row r="12" spans="1:23">
      <c r="A12" s="2"/>
      <c r="B12" s="114">
        <v>10</v>
      </c>
      <c r="C12" s="115">
        <v>-23.153090418823449</v>
      </c>
      <c r="D12" s="132">
        <v>17.406493003704078</v>
      </c>
      <c r="E12" s="132">
        <v>31.611000000000001</v>
      </c>
      <c r="F12" s="66">
        <f>טבלה1329[[#This Row],[מכשירים נגזרים]]+טבלה1329[[#This Row],[מכשירי חוב]]+טבלה1329[[#This Row],[מכשירי הון]]</f>
        <v>25.864402584880629</v>
      </c>
      <c r="O12" s="54"/>
    </row>
    <row r="13" spans="1:23">
      <c r="A13" s="2"/>
      <c r="B13" s="114">
        <v>11</v>
      </c>
      <c r="C13" s="115">
        <v>-21.265009935162347</v>
      </c>
      <c r="D13" s="132">
        <v>17.347938135123425</v>
      </c>
      <c r="E13" s="132">
        <v>36.375300000000003</v>
      </c>
      <c r="F13" s="66">
        <f>טבלה1329[[#This Row],[מכשירים נגזרים]]+טבלה1329[[#This Row],[מכשירי חוב]]+טבלה1329[[#This Row],[מכשירי הון]]</f>
        <v>32.458228199961084</v>
      </c>
      <c r="O13" s="54"/>
    </row>
    <row r="14" spans="1:23">
      <c r="A14" s="9"/>
      <c r="B14" s="26">
        <v>12</v>
      </c>
      <c r="C14" s="73">
        <v>-19.515421480726857</v>
      </c>
      <c r="D14" s="132">
        <v>17.183681416048671</v>
      </c>
      <c r="E14" s="132">
        <v>38.545400000000001</v>
      </c>
      <c r="F14" s="66">
        <f>טבלה1329[[#This Row],[מכשירים נגזרים]]+טבלה1329[[#This Row],[מכשירי חוב]]+טבלה1329[[#This Row],[מכשירי הון]]</f>
        <v>36.213659935321814</v>
      </c>
      <c r="O14" s="54"/>
    </row>
    <row r="15" spans="1:23">
      <c r="A15" s="9">
        <v>2021</v>
      </c>
      <c r="B15" s="26">
        <v>1</v>
      </c>
      <c r="C15" s="73">
        <v>-25.679616277254407</v>
      </c>
      <c r="D15" s="132">
        <v>22.688220537405844</v>
      </c>
      <c r="E15" s="73">
        <v>38.695999999999998</v>
      </c>
      <c r="F15" s="66">
        <f>טבלה1329[[#This Row],[מכשירים נגזרים]]+טבלה1329[[#This Row],[מכשירי חוב]]+טבלה1329[[#This Row],[מכשירי הון]]</f>
        <v>35.704604260151434</v>
      </c>
      <c r="G15" s="74"/>
      <c r="H15" s="74"/>
      <c r="I15" s="74"/>
      <c r="J15" s="74"/>
      <c r="K15" s="74"/>
      <c r="L15" s="74"/>
      <c r="M15" s="74"/>
      <c r="N15" s="74"/>
      <c r="O15" s="116"/>
      <c r="P15" s="74"/>
      <c r="Q15" s="74"/>
      <c r="R15" s="74"/>
      <c r="S15" s="74"/>
      <c r="T15" s="74"/>
      <c r="U15" s="74"/>
      <c r="V15" s="74"/>
      <c r="W15" s="74"/>
    </row>
    <row r="16" spans="1:23">
      <c r="A16" s="9"/>
      <c r="B16" s="26">
        <v>2</v>
      </c>
      <c r="C16" s="73">
        <v>-28.642118542487754</v>
      </c>
      <c r="D16" s="132">
        <v>25.621988914150485</v>
      </c>
      <c r="E16" s="73">
        <v>38.831199999999995</v>
      </c>
      <c r="F16" s="66">
        <f>טבלה1329[[#This Row],[מכשירים נגזרים]]+טבלה1329[[#This Row],[מכשירי חוב]]+טבלה1329[[#This Row],[מכשירי הון]]</f>
        <v>35.811070371662723</v>
      </c>
      <c r="O16" s="54"/>
    </row>
    <row r="17" spans="1:15">
      <c r="A17" s="9"/>
      <c r="B17" s="26">
        <v>3</v>
      </c>
      <c r="C17" s="73">
        <v>-33.338665865585654</v>
      </c>
      <c r="D17" s="132">
        <v>28.761163000130747</v>
      </c>
      <c r="E17" s="73">
        <v>40.309199999999997</v>
      </c>
      <c r="F17" s="66">
        <f>טבלה1329[[#This Row],[מכשירים נגזרים]]+טבלה1329[[#This Row],[מכשירי חוב]]+טבלה1329[[#This Row],[מכשירי הון]]</f>
        <v>35.731697134545087</v>
      </c>
      <c r="O17" s="54"/>
    </row>
    <row r="18" spans="1:15">
      <c r="A18" s="9"/>
      <c r="B18" s="26">
        <v>4</v>
      </c>
      <c r="C18" s="73">
        <v>-32.126472805303621</v>
      </c>
      <c r="D18" s="132">
        <v>29.297229258166745</v>
      </c>
      <c r="E18" s="73">
        <v>43.379100000000001</v>
      </c>
      <c r="F18" s="66">
        <f>טבלה1329[[#This Row],[מכשירים נגזרים]]+טבלה1329[[#This Row],[מכשירי חוב]]+טבלה1329[[#This Row],[מכשירי הון]]</f>
        <v>40.549856452863125</v>
      </c>
      <c r="O18" s="54"/>
    </row>
    <row r="19" spans="1:15">
      <c r="A19" s="9"/>
      <c r="B19" s="26">
        <v>5</v>
      </c>
      <c r="C19" s="73">
        <v>-27.36337974607401</v>
      </c>
      <c r="D19" s="132">
        <v>30.235850394928402</v>
      </c>
      <c r="E19" s="73">
        <v>45.6265</v>
      </c>
      <c r="F19" s="66">
        <f>טבלה1329[[#This Row],[מכשירים נגזרים]]+טבלה1329[[#This Row],[מכשירי חוב]]+טבלה1329[[#This Row],[מכשירי הון]]</f>
        <v>48.498970648854396</v>
      </c>
      <c r="O19" s="54"/>
    </row>
    <row r="20" spans="1:15">
      <c r="A20" s="53"/>
      <c r="B20" s="26">
        <v>6</v>
      </c>
      <c r="C20" s="73">
        <v>-25.798232270791249</v>
      </c>
      <c r="D20" s="132">
        <v>29.211969274211629</v>
      </c>
      <c r="E20" s="73">
        <v>45.2121</v>
      </c>
      <c r="F20" s="66">
        <f>טבלה1329[[#This Row],[מכשירים נגזרים]]+טבלה1329[[#This Row],[מכשירי חוב]]+טבלה1329[[#This Row],[מכשירי הון]]</f>
        <v>48.625837003420379</v>
      </c>
      <c r="O20" s="54"/>
    </row>
    <row r="21" spans="1:15">
      <c r="A21" s="9"/>
      <c r="B21" s="26">
        <v>7</v>
      </c>
      <c r="C21" s="73">
        <v>-27.943404048472999</v>
      </c>
      <c r="D21" s="132">
        <v>30.787225912469658</v>
      </c>
      <c r="E21" s="73">
        <v>46.860900000000001</v>
      </c>
      <c r="F21" s="66">
        <f>טבלה1329[[#This Row],[מכשירים נגזרים]]+טבלה1329[[#This Row],[מכשירי חוב]]+טבלה1329[[#This Row],[מכשירי הון]]</f>
        <v>49.70472186399666</v>
      </c>
      <c r="I21" s="49"/>
      <c r="O21" s="54"/>
    </row>
    <row r="22" spans="1:15">
      <c r="A22" s="9"/>
      <c r="B22" s="26">
        <v>8</v>
      </c>
      <c r="C22" s="73">
        <v>-28.206544265296987</v>
      </c>
      <c r="D22" s="132">
        <v>31.373252214068806</v>
      </c>
      <c r="E22" s="73">
        <v>50.306446976799997</v>
      </c>
      <c r="F22" s="66">
        <f>טבלה1329[[#This Row],[מכשירים נגזרים]]+טבלה1329[[#This Row],[מכשירי חוב]]+טבלה1329[[#This Row],[מכשירי הון]]</f>
        <v>53.473154925571819</v>
      </c>
      <c r="O22" s="54"/>
    </row>
    <row r="23" spans="1:15">
      <c r="A23" s="9"/>
      <c r="B23" s="26">
        <v>9</v>
      </c>
      <c r="C23" s="73">
        <v>-25.28434524331669</v>
      </c>
      <c r="D23" s="132">
        <v>30.510030122092367</v>
      </c>
      <c r="E23" s="73">
        <v>50.907297910199993</v>
      </c>
      <c r="F23" s="66">
        <f>טבלה1329[[#This Row],[מכשירים נגזרים]]+טבלה1329[[#This Row],[מכשירי חוב]]+טבלה1329[[#This Row],[מכשירי הון]]</f>
        <v>56.132982788975667</v>
      </c>
      <c r="O23" s="54"/>
    </row>
    <row r="24" spans="1:15">
      <c r="A24" s="9"/>
      <c r="B24" s="26">
        <v>10</v>
      </c>
      <c r="C24" s="73">
        <v>-26.47559818374603</v>
      </c>
      <c r="D24" s="132">
        <v>33.188915560649846</v>
      </c>
      <c r="E24" s="73">
        <v>55.300862437700005</v>
      </c>
      <c r="F24" s="66">
        <f>טבלה1329[[#This Row],[מכשירים נגזרים]]+טבלה1329[[#This Row],[מכשירי חוב]]+טבלה1329[[#This Row],[מכשירי הון]]</f>
        <v>62.014179814603821</v>
      </c>
      <c r="O24" s="54"/>
    </row>
    <row r="25" spans="1:15">
      <c r="A25" s="2"/>
      <c r="B25" s="114">
        <v>11</v>
      </c>
      <c r="C25" s="73">
        <v>-28.628094684541999</v>
      </c>
      <c r="D25" s="132">
        <v>32.740961478178818</v>
      </c>
      <c r="E25" s="73">
        <v>55.9527467526</v>
      </c>
      <c r="F25" s="66">
        <f>טבלה1329[[#This Row],[מכשירים נגזרים]]+טבלה1329[[#This Row],[מכשירי חוב]]+טבלה1329[[#This Row],[מכשירי הון]]</f>
        <v>60.065613546236818</v>
      </c>
      <c r="O25" s="54"/>
    </row>
    <row r="26" spans="1:15">
      <c r="A26" s="2"/>
      <c r="B26" s="114">
        <v>12</v>
      </c>
      <c r="C26" s="73">
        <v>-28.035312784908097</v>
      </c>
      <c r="D26" s="132">
        <v>35.017917914642304</v>
      </c>
      <c r="E26" s="73">
        <v>60.012751193299998</v>
      </c>
      <c r="F26" s="66">
        <f>טבלה1329[[#This Row],[מכשירים נגזרים]]+טבלה1329[[#This Row],[מכשירי חוב]]+טבלה1329[[#This Row],[מכשירי הון]]</f>
        <v>66.995356323034201</v>
      </c>
    </row>
    <row r="27" spans="1:15">
      <c r="A27" s="2">
        <v>2022</v>
      </c>
      <c r="B27" s="26">
        <v>1</v>
      </c>
      <c r="C27" s="115">
        <v>-30.677696942488726</v>
      </c>
      <c r="D27" s="132">
        <v>34.442594842612358</v>
      </c>
      <c r="E27" s="142">
        <v>58.012103674600006</v>
      </c>
      <c r="F27" s="66">
        <f>טבלה1329[[#This Row],[מכשירים נגזרים]]+טבלה1329[[#This Row],[מכשירי חוב]]+טבלה1329[[#This Row],[מכשירי הון]]</f>
        <v>61.777001574723641</v>
      </c>
    </row>
    <row r="28" spans="1:15">
      <c r="A28" s="2"/>
      <c r="B28" s="26">
        <v>2</v>
      </c>
      <c r="C28" s="115">
        <v>-30.972677762773579</v>
      </c>
      <c r="D28" s="132">
        <v>33.242213893418281</v>
      </c>
      <c r="E28" s="142">
        <v>58.705811770600008</v>
      </c>
      <c r="F28" s="66">
        <f>טבלה1329[[#This Row],[מכשירים נגזרים]]+טבלה1329[[#This Row],[מכשירי חוב]]+טבלה1329[[#This Row],[מכשירי הון]]</f>
        <v>60.97534790124471</v>
      </c>
    </row>
    <row r="29" spans="1:15">
      <c r="A29" s="2"/>
      <c r="B29" s="26">
        <v>3</v>
      </c>
      <c r="C29" s="115">
        <v>-27.543281631246355</v>
      </c>
      <c r="D29" s="132">
        <v>32.467275442220263</v>
      </c>
      <c r="E29" s="142">
        <v>60.397758165300004</v>
      </c>
      <c r="F29" s="66">
        <f>טבלה1329[[#This Row],[מכשירים נגזרים]]+טבלה1329[[#This Row],[מכשירי חוב]]+טבלה1329[[#This Row],[מכשירי הון]]</f>
        <v>65.321751976273916</v>
      </c>
    </row>
    <row r="30" spans="1:15">
      <c r="A30" s="2"/>
      <c r="B30" s="26">
        <v>4</v>
      </c>
      <c r="C30" s="115">
        <v>-31.849649978037657</v>
      </c>
      <c r="D30" s="132">
        <v>32.531321172378561</v>
      </c>
      <c r="E30" s="142">
        <v>58.240018448300006</v>
      </c>
      <c r="F30" s="66">
        <f>טבלה1329[[#This Row],[מכשירים נגזרים]]+טבלה1329[[#This Row],[מכשירי חוב]]+טבלה1329[[#This Row],[מכשירי הון]]</f>
        <v>58.921689642640914</v>
      </c>
    </row>
    <row r="31" spans="1:15">
      <c r="A31" s="2"/>
      <c r="B31" s="26">
        <v>5</v>
      </c>
      <c r="C31" s="115">
        <v>-35.483179882855218</v>
      </c>
      <c r="D31" s="132">
        <v>33.761235362462124</v>
      </c>
      <c r="E31" s="142">
        <v>53.980447515399995</v>
      </c>
      <c r="F31" s="66">
        <f>טבלה1329[[#This Row],[מכשירים נגזרים]]+טבלה1329[[#This Row],[מכשירי חוב]]+טבלה1329[[#This Row],[מכשירי הון]]</f>
        <v>52.2585029950069</v>
      </c>
    </row>
    <row r="32" spans="1:15">
      <c r="A32" s="2"/>
      <c r="B32" s="26">
        <v>6</v>
      </c>
      <c r="C32" s="115">
        <v>-32.879797428136612</v>
      </c>
      <c r="D32" s="132">
        <v>33.63158442722527</v>
      </c>
      <c r="E32" s="142">
        <v>50.729698067199998</v>
      </c>
      <c r="F32" s="66">
        <f>טבלה1329[[#This Row],[מכשירים נגזרים]]+טבלה1329[[#This Row],[מכשירי חוב]]+טבלה1329[[#This Row],[מכשירי הון]]</f>
        <v>51.481485066288656</v>
      </c>
    </row>
    <row r="33" spans="1:6">
      <c r="A33" s="2"/>
      <c r="B33" s="26">
        <v>7</v>
      </c>
      <c r="C33" s="115">
        <v>-30.585549837348214</v>
      </c>
      <c r="D33" s="132">
        <v>33.739807802109404</v>
      </c>
      <c r="E33" s="142">
        <v>55.953235092999996</v>
      </c>
      <c r="F33" s="66">
        <f>טבלה1329[[#This Row],[מכשירים נגזרים]]+טבלה1329[[#This Row],[מכשירי חוב]]+טבלה1329[[#This Row],[מכשירי הון]]</f>
        <v>59.107493057761189</v>
      </c>
    </row>
    <row r="34" spans="1:6">
      <c r="A34" s="2"/>
      <c r="B34" s="26">
        <v>8</v>
      </c>
      <c r="C34" s="115">
        <v>-26.64309361866728</v>
      </c>
      <c r="D34" s="132">
        <v>32.117229596283757</v>
      </c>
      <c r="E34" s="142">
        <v>58.812614460800006</v>
      </c>
      <c r="F34" s="66">
        <f>טבלה1329[[#This Row],[מכשירים נגזרים]]+טבלה1329[[#This Row],[מכשירי חוב]]+טבלה1329[[#This Row],[מכשירי הון]]</f>
        <v>64.286750438416476</v>
      </c>
    </row>
    <row r="35" spans="1:6">
      <c r="A35" s="2"/>
      <c r="B35" s="26">
        <v>9</v>
      </c>
      <c r="C35" s="115">
        <v>-30.938956339596068</v>
      </c>
      <c r="D35" s="132">
        <v>35.246049161484784</v>
      </c>
      <c r="E35" s="142">
        <v>50.534953441100001</v>
      </c>
      <c r="F35" s="66">
        <f>טבלה1329[[#This Row],[מכשירים נגזרים]]+טבלה1329[[#This Row],[מכשירי חוב]]+טבלה1329[[#This Row],[מכשירי הון]]</f>
        <v>54.842046262988717</v>
      </c>
    </row>
    <row r="36" spans="1:6">
      <c r="A36" s="2"/>
      <c r="B36" s="26">
        <v>10</v>
      </c>
      <c r="C36" s="115">
        <v>-32.46892867816819</v>
      </c>
      <c r="D36" s="132">
        <v>39.122146605931448</v>
      </c>
      <c r="E36" s="142">
        <v>53.116563347899998</v>
      </c>
      <c r="F36" s="66">
        <f>טבלה1329[[#This Row],[מכשירים נגזרים]]+טבלה1329[[#This Row],[מכשירי חוב]]+טבלה1329[[#This Row],[מכשירי הון]]</f>
        <v>59.769781275663256</v>
      </c>
    </row>
    <row r="37" spans="1:6">
      <c r="A37" s="2"/>
      <c r="B37" s="114">
        <v>11</v>
      </c>
      <c r="C37" s="115">
        <v>-27.752411035679231</v>
      </c>
      <c r="D37" s="132">
        <v>37.33255157542645</v>
      </c>
      <c r="E37" s="142">
        <v>51.7407076764</v>
      </c>
      <c r="F37" s="66">
        <f>טבלה1329[[#This Row],[מכשירים נגזרים]]+טבלה1329[[#This Row],[מכשירי חוב]]+טבלה1329[[#This Row],[מכשירי הון]]</f>
        <v>61.320848216147219</v>
      </c>
    </row>
    <row r="38" spans="1:6">
      <c r="A38" s="2"/>
      <c r="B38" s="114">
        <v>12</v>
      </c>
      <c r="C38" s="115">
        <v>-24.559143847178984</v>
      </c>
      <c r="D38" s="132">
        <v>33.41831222560586</v>
      </c>
      <c r="E38" s="142">
        <v>49.0956125664</v>
      </c>
      <c r="F38" s="66">
        <f>טבלה1329[[#This Row],[מכשירים נגזרים]]+טבלה1329[[#This Row],[מכשירי חוב]]+טבלה1329[[#This Row],[מכשירי הון]]</f>
        <v>57.954780944826879</v>
      </c>
    </row>
    <row r="39" spans="1:6">
      <c r="A39" s="2">
        <v>2023</v>
      </c>
      <c r="B39" s="26">
        <v>1</v>
      </c>
      <c r="C39" s="115">
        <v>-18.797258020083394</v>
      </c>
      <c r="D39" s="142">
        <v>32.755249726692753</v>
      </c>
      <c r="E39" s="142">
        <v>49.998969347817876</v>
      </c>
      <c r="F39" s="181">
        <f>טבלה1329[[#This Row],[מכשירים נגזרים]]+טבלה1329[[#This Row],[מכשירי חוב]]+טבלה1329[[#This Row],[מכשירי הון]]</f>
        <v>63.956961054427239</v>
      </c>
    </row>
    <row r="40" spans="1:6">
      <c r="A40" s="2"/>
      <c r="B40" s="26">
        <v>2</v>
      </c>
      <c r="C40" s="115">
        <v>-19.011846995639864</v>
      </c>
      <c r="D40" s="142">
        <v>30.342782349308504</v>
      </c>
      <c r="E40" s="142">
        <v>44.919683142117876</v>
      </c>
      <c r="F40" s="181">
        <f>טבלה1329[[#This Row],[מכשירים נגזרים]]+טבלה1329[[#This Row],[מכשירי חוב]]+טבלה1329[[#This Row],[מכשירי הון]]</f>
        <v>56.250618495786512</v>
      </c>
    </row>
    <row r="41" spans="1:6">
      <c r="A41" s="2"/>
      <c r="B41" s="26">
        <v>3</v>
      </c>
      <c r="C41" s="115">
        <v>-13.930450012714857</v>
      </c>
      <c r="D41" s="142">
        <v>31.684574964106307</v>
      </c>
      <c r="E41" s="142">
        <v>45.437208037817875</v>
      </c>
      <c r="F41" s="181">
        <f>טבלה1329[[#This Row],[מכשירים נגזרים]]+טבלה1329[[#This Row],[מכשירי חוב]]+טבלה1329[[#This Row],[מכשירי הון]]</f>
        <v>63.191332989209329</v>
      </c>
    </row>
    <row r="42" spans="1:6">
      <c r="A42" s="2"/>
      <c r="B42" s="26">
        <v>4</v>
      </c>
      <c r="C42" s="115">
        <v>-13.463572297301711</v>
      </c>
      <c r="D42" s="142">
        <v>31.048230538406205</v>
      </c>
      <c r="E42" s="142">
        <v>45.737678138617881</v>
      </c>
      <c r="F42" s="181">
        <f>טבלה1329[[#This Row],[מכשירים נגזרים]]+טבלה1329[[#This Row],[מכשירי חוב]]+טבלה1329[[#This Row],[מכשירי הון]]</f>
        <v>63.322336379722373</v>
      </c>
    </row>
    <row r="43" spans="1:6">
      <c r="A43" s="2"/>
      <c r="B43" s="26">
        <v>5</v>
      </c>
      <c r="C43" s="115">
        <v>-15.317477590008744</v>
      </c>
      <c r="D43" s="142">
        <v>31.292608573154972</v>
      </c>
      <c r="E43" s="142">
        <v>44.225153420817868</v>
      </c>
      <c r="F43" s="181">
        <f>טבלה1329[[#This Row],[מכשירים נגזרים]]+טבלה1329[[#This Row],[מכשירי חוב]]+טבלה1329[[#This Row],[מכשירי הון]]</f>
        <v>60.200284403964098</v>
      </c>
    </row>
    <row r="44" spans="1:6">
      <c r="A44" s="2"/>
      <c r="B44" s="26">
        <v>6</v>
      </c>
      <c r="C44" s="115">
        <v>-14.789307873919268</v>
      </c>
      <c r="D44" s="142">
        <v>33.709819479391832</v>
      </c>
      <c r="E44" s="142">
        <v>44.618040153317871</v>
      </c>
      <c r="F44" s="181">
        <f>טבלה1329[[#This Row],[מכשירים נגזרים]]+טבלה1329[[#This Row],[מכשירי חוב]]+טבלה1329[[#This Row],[מכשירי הון]]</f>
        <v>63.538551758790433</v>
      </c>
    </row>
    <row r="45" spans="1:6">
      <c r="A45" s="2"/>
      <c r="B45" s="26">
        <v>7</v>
      </c>
      <c r="C45" s="115">
        <v>-16.384068588036541</v>
      </c>
      <c r="D45" s="142">
        <v>32.658173925180407</v>
      </c>
      <c r="E45" s="142">
        <v>46.688077017017875</v>
      </c>
      <c r="F45" s="181">
        <f>טבלה1329[[#This Row],[מכשירים נגזרים]]+טבלה1329[[#This Row],[מכשירי חוב]]+טבלה1329[[#This Row],[מכשירי הון]]</f>
        <v>62.96218235416174</v>
      </c>
    </row>
    <row r="46" spans="1:6">
      <c r="A46" s="2"/>
      <c r="B46" s="26">
        <v>8</v>
      </c>
      <c r="C46" s="115">
        <v>-17.538785747132167</v>
      </c>
      <c r="D46" s="142">
        <v>34.967162059173056</v>
      </c>
      <c r="E46" s="142">
        <v>45.11742037491787</v>
      </c>
      <c r="F46" s="181">
        <f>טבלה1329[[#This Row],[מכשירים נגזרים]]+טבלה1329[[#This Row],[מכשירי חוב]]+טבלה1329[[#This Row],[מכשירי הון]]</f>
        <v>62.545796686958759</v>
      </c>
    </row>
    <row r="47" spans="1:6">
      <c r="A47" s="2"/>
      <c r="B47" s="26">
        <v>9</v>
      </c>
      <c r="C47" s="115">
        <v>-15.265711033762692</v>
      </c>
      <c r="D47" s="142">
        <v>36.938158617238933</v>
      </c>
      <c r="E47" s="142">
        <v>44.797269976817873</v>
      </c>
      <c r="F47" s="181">
        <f>טבלה1329[[#This Row],[מכשירים נגזרים]]+טבלה1329[[#This Row],[מכשירי חוב]]+טבלה1329[[#This Row],[מכשירי הון]]</f>
        <v>66.469717560294114</v>
      </c>
    </row>
    <row r="48" spans="1:6">
      <c r="A48" s="2"/>
      <c r="B48" s="26">
        <v>10</v>
      </c>
      <c r="C48" s="115">
        <v>-20.008226337386819</v>
      </c>
      <c r="D48" s="142">
        <v>35.120520851776142</v>
      </c>
      <c r="E48" s="142">
        <v>37.402270846517872</v>
      </c>
      <c r="F48" s="181">
        <f>טבלה1329[[#This Row],[מכשירים נגזרים]]+טבלה1329[[#This Row],[מכשירי חוב]]+טבלה1329[[#This Row],[מכשירי הון]]</f>
        <v>52.514565360907199</v>
      </c>
    </row>
    <row r="49" spans="1:6">
      <c r="A49" s="2"/>
      <c r="B49" s="114">
        <v>11</v>
      </c>
      <c r="C49" s="115">
        <v>-9.6440853616531452</v>
      </c>
      <c r="D49" s="142">
        <v>33.405064872469147</v>
      </c>
      <c r="E49" s="142">
        <v>43.57</v>
      </c>
      <c r="F49" s="181">
        <f>טבלה1329[[#This Row],[מכשירים נגזרים]]+טבלה1329[[#This Row],[מכשירי חוב]]+טבלה1329[[#This Row],[מכשירי הון]]</f>
        <v>67.330979510816007</v>
      </c>
    </row>
    <row r="50" spans="1:6">
      <c r="A50" s="2"/>
      <c r="B50" s="114">
        <v>12</v>
      </c>
      <c r="C50" s="115">
        <v>-3.9</v>
      </c>
      <c r="D50" s="142">
        <v>28.545000000000009</v>
      </c>
      <c r="E50" s="142">
        <v>46.354999999999997</v>
      </c>
      <c r="F50" s="181">
        <v>71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3">
    <tabColor rgb="FF009900"/>
  </sheetPr>
  <dimension ref="A1:H26"/>
  <sheetViews>
    <sheetView rightToLeft="1" zoomScaleNormal="100" workbookViewId="0">
      <selection activeCell="H10" sqref="H10"/>
    </sheetView>
  </sheetViews>
  <sheetFormatPr defaultRowHeight="15"/>
  <cols>
    <col min="1" max="1" width="11.25" style="14" customWidth="1"/>
    <col min="2" max="2" width="13.75" style="14" customWidth="1"/>
    <col min="3" max="16384" width="9" style="14"/>
  </cols>
  <sheetData>
    <row r="1" spans="1:8">
      <c r="A1" s="65" t="s">
        <v>202</v>
      </c>
    </row>
    <row r="2" spans="1:8">
      <c r="A2" s="65" t="s">
        <v>127</v>
      </c>
    </row>
    <row r="3" spans="1:8">
      <c r="A3" s="65"/>
    </row>
    <row r="4" spans="1:8">
      <c r="A4" s="65"/>
    </row>
    <row r="5" spans="1:8">
      <c r="A5" s="65"/>
    </row>
    <row r="6" spans="1:8">
      <c r="A6" s="65"/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15" t="s">
        <v>82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6">
    <tabColor rgb="FF009900"/>
  </sheetPr>
  <dimension ref="A1:J21"/>
  <sheetViews>
    <sheetView rightToLeft="1" workbookViewId="0">
      <selection activeCell="E14" sqref="E14"/>
    </sheetView>
  </sheetViews>
  <sheetFormatPr defaultRowHeight="15"/>
  <cols>
    <col min="1" max="1" width="9" style="14"/>
    <col min="2" max="2" width="24.75" style="14" customWidth="1"/>
    <col min="3" max="3" width="25.375" style="14" customWidth="1"/>
    <col min="4" max="4" width="9" style="14"/>
    <col min="5" max="5" width="11.125" style="14" bestFit="1" customWidth="1"/>
    <col min="6" max="16384" width="9" style="14"/>
  </cols>
  <sheetData>
    <row r="1" spans="1:10" ht="90">
      <c r="A1" s="75" t="s">
        <v>18</v>
      </c>
      <c r="B1" s="76" t="s">
        <v>60</v>
      </c>
      <c r="C1" s="77" t="s">
        <v>59</v>
      </c>
      <c r="D1" s="76" t="s">
        <v>117</v>
      </c>
      <c r="E1" s="113" t="s">
        <v>96</v>
      </c>
    </row>
    <row r="2" spans="1:10">
      <c r="A2" s="78">
        <v>2012</v>
      </c>
      <c r="B2" s="79">
        <v>1085.2000000000003</v>
      </c>
      <c r="C2" s="80">
        <v>-5141.7203539420161</v>
      </c>
      <c r="D2" s="14">
        <v>4080.6484855330873</v>
      </c>
      <c r="E2" s="14">
        <v>24.128131591071451</v>
      </c>
      <c r="J2" s="54"/>
    </row>
    <row r="3" spans="1:10">
      <c r="A3" s="78">
        <v>2013</v>
      </c>
      <c r="B3" s="79">
        <v>1721.9</v>
      </c>
      <c r="C3" s="80">
        <v>-2441.6622537028366</v>
      </c>
      <c r="D3" s="14">
        <v>-2972.2414344412464</v>
      </c>
      <c r="E3" s="14">
        <v>-3692.0036881440824</v>
      </c>
      <c r="J3" s="54"/>
    </row>
    <row r="4" spans="1:10">
      <c r="A4" s="78">
        <v>2014</v>
      </c>
      <c r="B4" s="79">
        <v>1223.2</v>
      </c>
      <c r="C4" s="80">
        <v>3561.4739848130043</v>
      </c>
      <c r="D4" s="14">
        <v>-6950.3663235309086</v>
      </c>
      <c r="E4" s="14">
        <v>-2165.692338717904</v>
      </c>
      <c r="J4" s="54"/>
    </row>
    <row r="5" spans="1:10">
      <c r="A5" s="78">
        <v>2015</v>
      </c>
      <c r="B5" s="79">
        <v>2178.9</v>
      </c>
      <c r="C5" s="80">
        <v>-814.0639316966201</v>
      </c>
      <c r="D5" s="14">
        <v>992.13292809561972</v>
      </c>
      <c r="E5" s="14">
        <v>2356.9689963989995</v>
      </c>
      <c r="J5" s="54"/>
    </row>
    <row r="6" spans="1:10">
      <c r="A6" s="78">
        <v>2016</v>
      </c>
      <c r="B6" s="79">
        <v>-642.20000000000005</v>
      </c>
      <c r="C6" s="80">
        <v>-526.40719548515926</v>
      </c>
      <c r="D6" s="14">
        <v>1760</v>
      </c>
      <c r="E6" s="14">
        <v>591.39280451484069</v>
      </c>
      <c r="J6" s="54"/>
    </row>
    <row r="7" spans="1:10">
      <c r="A7" s="78">
        <v>2017</v>
      </c>
      <c r="B7" s="81">
        <v>2568.3000000000002</v>
      </c>
      <c r="C7" s="82">
        <v>164.50358250384704</v>
      </c>
      <c r="D7" s="14">
        <v>-1831.3483095020092</v>
      </c>
      <c r="E7" s="141">
        <v>901.45527300183812</v>
      </c>
      <c r="J7" s="54"/>
    </row>
    <row r="8" spans="1:10">
      <c r="A8" s="78">
        <v>2018</v>
      </c>
      <c r="B8" s="79">
        <v>4029.1000000000008</v>
      </c>
      <c r="C8" s="80">
        <v>4056.3533381208053</v>
      </c>
      <c r="D8" s="14">
        <v>-11378.457363963036</v>
      </c>
      <c r="E8" s="141">
        <v>-3293.0040258422305</v>
      </c>
      <c r="J8" s="54"/>
    </row>
    <row r="9" spans="1:10">
      <c r="A9" s="78">
        <v>2019</v>
      </c>
      <c r="B9" s="81">
        <v>755.69999999999993</v>
      </c>
      <c r="C9" s="82">
        <v>-1549</v>
      </c>
      <c r="D9" s="14">
        <v>1313.2471015339943</v>
      </c>
      <c r="E9" s="141">
        <v>519.94710153399421</v>
      </c>
      <c r="J9" s="54"/>
    </row>
    <row r="10" spans="1:10">
      <c r="A10" s="33">
        <v>2020</v>
      </c>
      <c r="B10" s="83">
        <v>-920</v>
      </c>
      <c r="C10" s="82">
        <v>6280</v>
      </c>
      <c r="D10" s="14">
        <v>1851.137091204193</v>
      </c>
      <c r="E10" s="141">
        <v>7211.137091204193</v>
      </c>
      <c r="J10" s="54"/>
    </row>
    <row r="11" spans="1:10">
      <c r="A11" s="111">
        <v>2021</v>
      </c>
      <c r="B11" s="109">
        <v>4812</v>
      </c>
      <c r="C11" s="110">
        <v>16875</v>
      </c>
      <c r="D11" s="14">
        <v>-8520</v>
      </c>
      <c r="E11" s="141">
        <v>13167</v>
      </c>
      <c r="G11" s="112"/>
      <c r="J11" s="54"/>
    </row>
    <row r="12" spans="1:10">
      <c r="A12" s="140">
        <v>2022</v>
      </c>
      <c r="B12" s="229">
        <v>2748</v>
      </c>
      <c r="C12" s="139">
        <v>5967</v>
      </c>
      <c r="D12" s="9">
        <v>3476</v>
      </c>
      <c r="E12" s="141">
        <v>12191</v>
      </c>
      <c r="G12" s="112"/>
      <c r="J12" s="54"/>
    </row>
    <row r="13" spans="1:10">
      <c r="A13" s="148">
        <v>2023</v>
      </c>
      <c r="B13" s="109">
        <v>-207</v>
      </c>
      <c r="C13" s="144">
        <v>-4313</v>
      </c>
      <c r="D13" s="53">
        <v>20603</v>
      </c>
      <c r="E13" s="141">
        <f>טבלה1226[[#This Row],[תנועה נטו בחשיפה לשקלים באמצעות מכשירים נגזרים]]+טבלה1226[[#This Row],[תנועות נטו במכשירי חוב]]+טבלה1226[[#This Row],[תנועות נטו במכשירי הון]]</f>
        <v>16083</v>
      </c>
    </row>
    <row r="21" spans="9:9">
      <c r="I21" s="4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9">
    <tabColor rgb="FF009900"/>
  </sheetPr>
  <dimension ref="A1:H26"/>
  <sheetViews>
    <sheetView rightToLeft="1" zoomScaleNormal="100" workbookViewId="0">
      <selection activeCell="G18" sqref="G18"/>
    </sheetView>
  </sheetViews>
  <sheetFormatPr defaultRowHeight="15"/>
  <cols>
    <col min="1" max="16384" width="9" style="14"/>
  </cols>
  <sheetData>
    <row r="1" spans="1:8">
      <c r="A1" s="14" t="s">
        <v>201</v>
      </c>
    </row>
    <row r="2" spans="1:8">
      <c r="A2" s="14" t="s">
        <v>122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15" t="s">
        <v>76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rgb="FF009900"/>
  </sheetPr>
  <dimension ref="A1:E7"/>
  <sheetViews>
    <sheetView rightToLeft="1" zoomScaleNormal="100" workbookViewId="0"/>
  </sheetViews>
  <sheetFormatPr defaultColWidth="9" defaultRowHeight="15"/>
  <cols>
    <col min="1" max="1" width="5.625" style="50" customWidth="1"/>
    <col min="2" max="2" width="23" style="50" customWidth="1"/>
    <col min="3" max="4" width="16.125" style="50" customWidth="1"/>
    <col min="5" max="5" width="9" style="50"/>
  </cols>
  <sheetData>
    <row r="1" spans="1:5">
      <c r="A1" s="37" t="s">
        <v>20</v>
      </c>
      <c r="B1" s="38" t="s">
        <v>22</v>
      </c>
      <c r="C1" s="29" t="s">
        <v>66</v>
      </c>
      <c r="D1" s="29" t="s">
        <v>67</v>
      </c>
      <c r="E1" s="188" t="s">
        <v>159</v>
      </c>
    </row>
    <row r="2" spans="1:5">
      <c r="A2" s="36" t="s">
        <v>25</v>
      </c>
      <c r="B2" s="70">
        <f>SUM(טבלה16[[#This Row],[חברות ייבוא עיקריות]:[אחר]])</f>
        <v>-1.8525941710430471</v>
      </c>
      <c r="C2" s="70">
        <v>30.520010509930177</v>
      </c>
      <c r="D2" s="70">
        <v>-29.302535143554294</v>
      </c>
      <c r="E2" s="186">
        <v>-3.07006953741893</v>
      </c>
    </row>
    <row r="3" spans="1:5">
      <c r="A3" s="36" t="s">
        <v>38</v>
      </c>
      <c r="B3" s="70">
        <f>SUM(טבלה16[[#This Row],[חברות ייבוא עיקריות]:[אחר]])</f>
        <v>10.689547638935785</v>
      </c>
      <c r="C3" s="70">
        <v>37.184882436639192</v>
      </c>
      <c r="D3" s="70">
        <v>-25.059152317564614</v>
      </c>
      <c r="E3" s="186">
        <v>-1.4361824801387932</v>
      </c>
    </row>
    <row r="4" spans="1:5">
      <c r="A4" s="36" t="s">
        <v>56</v>
      </c>
      <c r="B4" s="70">
        <f>SUM(טבלה16[[#This Row],[חברות ייבוא עיקריות]:[אחר]])</f>
        <v>3.1235034479082007</v>
      </c>
      <c r="C4" s="70">
        <v>31.847277376609686</v>
      </c>
      <c r="D4" s="70">
        <v>-27.700974279719421</v>
      </c>
      <c r="E4" s="186">
        <v>-1.0227996489820634</v>
      </c>
    </row>
    <row r="5" spans="1:5">
      <c r="A5" s="36" t="s">
        <v>93</v>
      </c>
      <c r="B5" s="70">
        <f>SUM(טבלה16[[#This Row],[חברות ייבוא עיקריות]:[אחר]])</f>
        <v>-0.26784988577575763</v>
      </c>
      <c r="C5" s="70">
        <v>48.140041705994321</v>
      </c>
      <c r="D5" s="70">
        <v>-43.231189141983748</v>
      </c>
      <c r="E5" s="186">
        <v>-5.1767024497863305</v>
      </c>
    </row>
    <row r="6" spans="1:5">
      <c r="A6" s="36">
        <v>2022</v>
      </c>
      <c r="B6" s="70">
        <f>SUM(טבלה16[[#This Row],[חברות ייבוא עיקריות]:[אחר]])</f>
        <v>-11.919050632002495</v>
      </c>
      <c r="C6" s="70">
        <v>51.429087035495755</v>
      </c>
      <c r="D6" s="70">
        <v>-55.931395753194906</v>
      </c>
      <c r="E6" s="186">
        <v>-7.4167419143033433</v>
      </c>
    </row>
    <row r="7" spans="1:5">
      <c r="A7" s="185">
        <v>2023</v>
      </c>
      <c r="B7" s="70">
        <f>SUM(טבלה16[[#This Row],[חברות ייבוא עיקריות]:[אחר]])</f>
        <v>1.8789258205281945</v>
      </c>
      <c r="C7" s="186">
        <v>48.794441805619734</v>
      </c>
      <c r="D7" s="186">
        <v>-42.225271643596393</v>
      </c>
      <c r="E7" s="187">
        <v>-4.6902443414951458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rgb="FF009900"/>
  </sheetPr>
  <dimension ref="A1:B14"/>
  <sheetViews>
    <sheetView rightToLeft="1" zoomScaleNormal="100" zoomScaleSheetLayoutView="100" workbookViewId="0"/>
  </sheetViews>
  <sheetFormatPr defaultRowHeight="15"/>
  <cols>
    <col min="1" max="1" width="16.125" style="14" customWidth="1"/>
    <col min="2" max="2" width="16" style="55" customWidth="1"/>
    <col min="3" max="16384" width="9" style="14"/>
  </cols>
  <sheetData>
    <row r="1" spans="1:2">
      <c r="A1" s="17" t="s">
        <v>50</v>
      </c>
      <c r="B1" s="18" t="s">
        <v>132</v>
      </c>
    </row>
    <row r="2" spans="1:2">
      <c r="A2" s="126" t="s">
        <v>49</v>
      </c>
      <c r="B2" s="16">
        <v>1.58</v>
      </c>
    </row>
    <row r="3" spans="1:2">
      <c r="A3" s="126" t="s">
        <v>48</v>
      </c>
      <c r="B3" s="16">
        <v>0.82</v>
      </c>
    </row>
    <row r="4" spans="1:2">
      <c r="A4" s="126" t="s">
        <v>45</v>
      </c>
      <c r="B4" s="16">
        <v>0.49</v>
      </c>
    </row>
    <row r="5" spans="1:2">
      <c r="A5" s="126" t="s">
        <v>34</v>
      </c>
      <c r="B5" s="16">
        <v>0.33000000000000007</v>
      </c>
    </row>
    <row r="6" spans="1:2">
      <c r="A6" s="126" t="s">
        <v>43</v>
      </c>
      <c r="B6" s="104">
        <v>0.23</v>
      </c>
    </row>
    <row r="7" spans="1:2">
      <c r="A7" s="126" t="s">
        <v>102</v>
      </c>
      <c r="B7" s="16">
        <v>0.19</v>
      </c>
    </row>
    <row r="8" spans="1:2">
      <c r="A8" s="126" t="s">
        <v>109</v>
      </c>
      <c r="B8" s="16">
        <v>0.17</v>
      </c>
    </row>
    <row r="9" spans="1:2">
      <c r="A9" s="126" t="s">
        <v>103</v>
      </c>
      <c r="B9" s="16">
        <v>0.14000000000000001</v>
      </c>
    </row>
    <row r="10" spans="1:2">
      <c r="A10" s="126" t="s">
        <v>47</v>
      </c>
      <c r="B10" s="104">
        <v>0.09</v>
      </c>
    </row>
    <row r="11" spans="1:2">
      <c r="A11" s="155" t="s">
        <v>133</v>
      </c>
      <c r="B11" s="156">
        <v>7.0000000000000007E-2</v>
      </c>
    </row>
    <row r="12" spans="1:2">
      <c r="A12" s="155" t="s">
        <v>44</v>
      </c>
      <c r="B12" s="156">
        <v>-0.08</v>
      </c>
    </row>
    <row r="13" spans="1:2">
      <c r="A13" s="155" t="s">
        <v>42</v>
      </c>
      <c r="B13" s="156">
        <v>-0.43</v>
      </c>
    </row>
    <row r="14" spans="1:2">
      <c r="A14" s="155" t="s">
        <v>46</v>
      </c>
      <c r="B14" s="156">
        <v>-2.1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rgb="FF009900"/>
  </sheetPr>
  <dimension ref="A1:H26"/>
  <sheetViews>
    <sheetView rightToLeft="1" zoomScaleNormal="100" workbookViewId="0"/>
  </sheetViews>
  <sheetFormatPr defaultRowHeight="15"/>
  <cols>
    <col min="1" max="1" width="36.5" style="14" customWidth="1"/>
    <col min="2" max="16384" width="9" style="14"/>
  </cols>
  <sheetData>
    <row r="1" spans="1:8">
      <c r="A1" s="60" t="s">
        <v>126</v>
      </c>
    </row>
    <row r="2" spans="1:8">
      <c r="A2" s="14" t="s">
        <v>122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15" t="s">
        <v>76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rgb="FF009900"/>
  </sheetPr>
  <dimension ref="A1:M183"/>
  <sheetViews>
    <sheetView rightToLeft="1" zoomScaleNormal="100" workbookViewId="0">
      <pane xSplit="1" ySplit="1" topLeftCell="B2" activePane="bottomRight" state="frozen"/>
      <selection activeCell="F181" sqref="F181"/>
      <selection pane="topRight" activeCell="F181" sqref="F181"/>
      <selection pane="bottomLeft" activeCell="F181" sqref="F181"/>
      <selection pane="bottomRight"/>
    </sheetView>
  </sheetViews>
  <sheetFormatPr defaultRowHeight="15"/>
  <cols>
    <col min="1" max="1" width="9" style="55"/>
    <col min="2" max="2" width="25.875" style="55" customWidth="1"/>
    <col min="3" max="3" width="37.125" style="55" customWidth="1"/>
    <col min="4" max="4" width="18.375" style="55" customWidth="1"/>
    <col min="5" max="5" width="9" style="14"/>
    <col min="10" max="10" width="12.5" bestFit="1" customWidth="1"/>
    <col min="11" max="11" width="15.5" bestFit="1" customWidth="1"/>
    <col min="13" max="13" width="29.875" bestFit="1" customWidth="1"/>
    <col min="14" max="14" width="12.5" style="14" bestFit="1" customWidth="1"/>
    <col min="15" max="16384" width="9" style="14"/>
  </cols>
  <sheetData>
    <row r="1" spans="1:4">
      <c r="A1" s="44" t="s">
        <v>18</v>
      </c>
      <c r="B1" s="29" t="s">
        <v>40</v>
      </c>
      <c r="C1" s="29" t="s">
        <v>41</v>
      </c>
      <c r="D1" s="30" t="s">
        <v>30</v>
      </c>
    </row>
    <row r="2" spans="1:4">
      <c r="A2" s="39">
        <v>39844</v>
      </c>
      <c r="B2" s="4">
        <v>-1676.5858008050272</v>
      </c>
      <c r="C2" s="4">
        <v>-385.37109717097201</v>
      </c>
      <c r="D2" s="40">
        <v>-2061.9568979759993</v>
      </c>
    </row>
    <row r="3" spans="1:4">
      <c r="A3" s="39">
        <v>39872</v>
      </c>
      <c r="B3" s="4">
        <v>-1775.2142747409962</v>
      </c>
      <c r="C3" s="4">
        <v>-226.40965881787668</v>
      </c>
      <c r="D3" s="40">
        <v>-2001.623933558873</v>
      </c>
    </row>
    <row r="4" spans="1:4">
      <c r="A4" s="39">
        <v>39903</v>
      </c>
      <c r="B4" s="4">
        <v>-3654.6050496153039</v>
      </c>
      <c r="C4" s="4">
        <v>1644.1245988538687</v>
      </c>
      <c r="D4" s="40">
        <v>-2010.4804507614351</v>
      </c>
    </row>
    <row r="5" spans="1:4">
      <c r="A5" s="39">
        <v>39933</v>
      </c>
      <c r="B5" s="4">
        <v>-3866.0789280529643</v>
      </c>
      <c r="C5" s="4">
        <v>1103.099656497717</v>
      </c>
      <c r="D5" s="40">
        <v>-2762.9792715552476</v>
      </c>
    </row>
    <row r="6" spans="1:4">
      <c r="A6" s="39">
        <v>39964</v>
      </c>
      <c r="B6" s="4">
        <v>-6633.0814065155719</v>
      </c>
      <c r="C6" s="4">
        <v>5201.4832996462865</v>
      </c>
      <c r="D6" s="40">
        <v>-1431.5981068692854</v>
      </c>
    </row>
    <row r="7" spans="1:4">
      <c r="A7" s="39">
        <v>39994</v>
      </c>
      <c r="B7" s="4">
        <v>-7803.6502478413531</v>
      </c>
      <c r="C7" s="4">
        <v>6498.6995636641986</v>
      </c>
      <c r="D7" s="40">
        <v>-1304.9506841771545</v>
      </c>
    </row>
    <row r="8" spans="1:4">
      <c r="A8" s="39">
        <v>40025</v>
      </c>
      <c r="B8" s="4">
        <v>-10054.344560909216</v>
      </c>
      <c r="C8" s="4">
        <v>8465.3210501319281</v>
      </c>
      <c r="D8" s="40">
        <v>-1589.0235107772878</v>
      </c>
    </row>
    <row r="9" spans="1:4">
      <c r="A9" s="39">
        <v>40056</v>
      </c>
      <c r="B9" s="4">
        <v>-10885.281648041389</v>
      </c>
      <c r="C9" s="4">
        <v>9623.0138205195508</v>
      </c>
      <c r="D9" s="40">
        <v>-1262.2678275218386</v>
      </c>
    </row>
    <row r="10" spans="1:4">
      <c r="A10" s="39">
        <v>40086</v>
      </c>
      <c r="B10" s="4">
        <v>-12071.423025846823</v>
      </c>
      <c r="C10" s="4">
        <v>10717.506216072379</v>
      </c>
      <c r="D10" s="40">
        <v>-1353.9168097744441</v>
      </c>
    </row>
    <row r="11" spans="1:4">
      <c r="A11" s="39">
        <v>40117</v>
      </c>
      <c r="B11" s="4">
        <v>-13065.336587582482</v>
      </c>
      <c r="C11" s="4">
        <v>11759.372594767754</v>
      </c>
      <c r="D11" s="40">
        <v>-1305.963992814728</v>
      </c>
    </row>
    <row r="12" spans="1:4">
      <c r="A12" s="39">
        <v>40147</v>
      </c>
      <c r="B12" s="4">
        <v>-12041.999498752419</v>
      </c>
      <c r="C12" s="4">
        <v>10880.662378691983</v>
      </c>
      <c r="D12" s="40">
        <v>-1161.3371200604361</v>
      </c>
    </row>
    <row r="13" spans="1:4">
      <c r="A13" s="39">
        <v>40178</v>
      </c>
      <c r="B13" s="4">
        <v>-12819.942567986123</v>
      </c>
      <c r="C13" s="4">
        <v>11332.218569536426</v>
      </c>
      <c r="D13" s="40">
        <v>-1487.7239984496973</v>
      </c>
    </row>
    <row r="14" spans="1:4">
      <c r="A14" s="39">
        <v>40209</v>
      </c>
      <c r="B14" s="4">
        <v>-13103.134741339571</v>
      </c>
      <c r="C14" s="4">
        <v>12257.430158431796</v>
      </c>
      <c r="D14" s="40">
        <v>-845.70458290777424</v>
      </c>
    </row>
    <row r="15" spans="1:4">
      <c r="A15" s="39">
        <v>40237</v>
      </c>
      <c r="B15" s="4">
        <v>-12851.345316932726</v>
      </c>
      <c r="C15" s="4">
        <v>11916.562028451002</v>
      </c>
      <c r="D15" s="40">
        <v>-934.7832884817235</v>
      </c>
    </row>
    <row r="16" spans="1:4">
      <c r="A16" s="39">
        <v>40268</v>
      </c>
      <c r="B16" s="4">
        <v>-13877.715671963357</v>
      </c>
      <c r="C16" s="4">
        <v>12654.55421761379</v>
      </c>
      <c r="D16" s="40">
        <v>-1223.1614543495671</v>
      </c>
    </row>
    <row r="17" spans="1:4">
      <c r="A17" s="39">
        <v>40298</v>
      </c>
      <c r="B17" s="4">
        <v>-12904.399863504332</v>
      </c>
      <c r="C17" s="4">
        <v>11017.981800322927</v>
      </c>
      <c r="D17" s="40">
        <v>-1886.4180631814052</v>
      </c>
    </row>
    <row r="18" spans="1:4">
      <c r="A18" s="39">
        <v>40329</v>
      </c>
      <c r="B18" s="4">
        <v>-11968.977321557024</v>
      </c>
      <c r="C18" s="4">
        <v>10466.508537477146</v>
      </c>
      <c r="D18" s="40">
        <v>-1502.4687840798779</v>
      </c>
    </row>
    <row r="19" spans="1:4">
      <c r="A19" s="39">
        <v>40359</v>
      </c>
      <c r="B19" s="4">
        <v>-13626.806028387102</v>
      </c>
      <c r="C19" s="4">
        <v>11897.788903225806</v>
      </c>
      <c r="D19" s="40">
        <v>-1729.0171251612956</v>
      </c>
    </row>
    <row r="20" spans="1:4">
      <c r="A20" s="39">
        <v>40390</v>
      </c>
      <c r="B20" s="4">
        <v>-13709.71578970371</v>
      </c>
      <c r="C20" s="4">
        <v>12149.738168827733</v>
      </c>
      <c r="D20" s="40">
        <v>-1559.9776208759777</v>
      </c>
    </row>
    <row r="21" spans="1:4">
      <c r="A21" s="39">
        <v>40421</v>
      </c>
      <c r="B21" s="4">
        <v>-13578.571958504821</v>
      </c>
      <c r="C21" s="4">
        <v>11637.156628242075</v>
      </c>
      <c r="D21" s="40">
        <v>-1941.4153302627456</v>
      </c>
    </row>
    <row r="22" spans="1:4">
      <c r="A22" s="39">
        <v>40451</v>
      </c>
      <c r="B22" s="4">
        <v>-15581.838753069569</v>
      </c>
      <c r="C22" s="4">
        <v>13696.463574351979</v>
      </c>
      <c r="D22" s="40">
        <v>-1885.3751787175897</v>
      </c>
    </row>
    <row r="23" spans="1:4">
      <c r="A23" s="39">
        <v>40482</v>
      </c>
      <c r="B23" s="4">
        <v>-14890.128684655647</v>
      </c>
      <c r="C23" s="4">
        <v>13054.788074807477</v>
      </c>
      <c r="D23" s="40">
        <v>-1835.3406098481701</v>
      </c>
    </row>
    <row r="24" spans="1:4">
      <c r="A24" s="39">
        <v>40512</v>
      </c>
      <c r="B24" s="4">
        <v>-15113.733217267196</v>
      </c>
      <c r="C24" s="4">
        <v>13168.98964974206</v>
      </c>
      <c r="D24" s="40">
        <v>-1944.7435675251363</v>
      </c>
    </row>
    <row r="25" spans="1:4">
      <c r="A25" s="39">
        <v>40543</v>
      </c>
      <c r="B25" s="4">
        <v>-16598.310540997452</v>
      </c>
      <c r="C25" s="4">
        <v>14238.573564384333</v>
      </c>
      <c r="D25" s="40">
        <v>-2359.7369766131196</v>
      </c>
    </row>
    <row r="26" spans="1:4">
      <c r="A26" s="39">
        <v>40574</v>
      </c>
      <c r="B26" s="4">
        <v>-14093.775159029654</v>
      </c>
      <c r="C26" s="4">
        <v>11695.1708787062</v>
      </c>
      <c r="D26" s="40">
        <v>-2398.6042803234541</v>
      </c>
    </row>
    <row r="27" spans="1:4">
      <c r="A27" s="39">
        <v>40602</v>
      </c>
      <c r="B27" s="4">
        <v>-15154.002967973509</v>
      </c>
      <c r="C27" s="4">
        <v>12570.424867476533</v>
      </c>
      <c r="D27" s="40">
        <v>-2583.5781004969758</v>
      </c>
    </row>
    <row r="28" spans="1:4">
      <c r="A28" s="39">
        <v>40633</v>
      </c>
      <c r="B28" s="4">
        <v>-16408.293027865555</v>
      </c>
      <c r="C28" s="4">
        <v>13710.460117782246</v>
      </c>
      <c r="D28" s="40">
        <v>-2697.8329100833089</v>
      </c>
    </row>
    <row r="29" spans="1:4">
      <c r="A29" s="39">
        <v>40663</v>
      </c>
      <c r="B29" s="4">
        <v>-19211.802736377038</v>
      </c>
      <c r="C29" s="4">
        <v>16272.183210603829</v>
      </c>
      <c r="D29" s="40">
        <v>-2939.6195257732088</v>
      </c>
    </row>
    <row r="30" spans="1:4">
      <c r="A30" s="39">
        <v>40694</v>
      </c>
      <c r="B30" s="4">
        <v>-18792.832985161476</v>
      </c>
      <c r="C30" s="4">
        <v>16172.107116671516</v>
      </c>
      <c r="D30" s="40">
        <v>-2620.7258684899607</v>
      </c>
    </row>
    <row r="31" spans="1:4">
      <c r="A31" s="39">
        <v>40724</v>
      </c>
      <c r="B31" s="4">
        <v>-18376.63056222548</v>
      </c>
      <c r="C31" s="4">
        <v>15564.940272327965</v>
      </c>
      <c r="D31" s="40">
        <v>-2811.690289897515</v>
      </c>
    </row>
    <row r="32" spans="1:4">
      <c r="A32" s="39">
        <v>40755</v>
      </c>
      <c r="B32" s="4">
        <v>-18069.858775510205</v>
      </c>
      <c r="C32" s="4">
        <v>15398.370090379009</v>
      </c>
      <c r="D32" s="40">
        <v>-2671.4886851311967</v>
      </c>
    </row>
    <row r="33" spans="1:4">
      <c r="A33" s="39">
        <v>40786</v>
      </c>
      <c r="B33" s="4">
        <v>-15447.847821809992</v>
      </c>
      <c r="C33" s="4">
        <v>13039.76845418775</v>
      </c>
      <c r="D33" s="40">
        <v>-2408.079367622242</v>
      </c>
    </row>
    <row r="34" spans="1:4">
      <c r="A34" s="39">
        <v>40816</v>
      </c>
      <c r="B34" s="4">
        <v>-15445.289612068955</v>
      </c>
      <c r="C34" s="4">
        <v>13266.361452047413</v>
      </c>
      <c r="D34" s="40">
        <v>-2178.9281600215418</v>
      </c>
    </row>
    <row r="35" spans="1:4">
      <c r="A35" s="39">
        <v>40847</v>
      </c>
      <c r="B35" s="4">
        <v>-16851.827991120968</v>
      </c>
      <c r="C35" s="4">
        <v>14923.239203662593</v>
      </c>
      <c r="D35" s="40">
        <v>-1928.588787458375</v>
      </c>
    </row>
    <row r="36" spans="1:4">
      <c r="A36" s="39">
        <v>40877</v>
      </c>
      <c r="B36" s="4">
        <v>-16754.34056419722</v>
      </c>
      <c r="C36" s="4">
        <v>14932.405525968888</v>
      </c>
      <c r="D36" s="40">
        <v>-1821.9350382283319</v>
      </c>
    </row>
    <row r="37" spans="1:4">
      <c r="A37" s="39">
        <v>40908</v>
      </c>
      <c r="B37" s="4">
        <v>-15619.73934572102</v>
      </c>
      <c r="C37" s="4">
        <v>13924.84114629678</v>
      </c>
      <c r="D37" s="40">
        <v>-1694.8981994242404</v>
      </c>
    </row>
    <row r="38" spans="1:4">
      <c r="A38" s="39">
        <v>40939</v>
      </c>
      <c r="B38" s="4">
        <v>-16380.498513260114</v>
      </c>
      <c r="C38" s="4">
        <v>15584.06157781945</v>
      </c>
      <c r="D38" s="40">
        <v>-796.43693544066446</v>
      </c>
    </row>
    <row r="39" spans="1:4">
      <c r="A39" s="39">
        <v>40968</v>
      </c>
      <c r="B39" s="4">
        <v>-16495.847020711619</v>
      </c>
      <c r="C39" s="4">
        <v>16239.377671269252</v>
      </c>
      <c r="D39" s="40">
        <v>-256.46934944236637</v>
      </c>
    </row>
    <row r="40" spans="1:4">
      <c r="A40" s="39">
        <v>40999</v>
      </c>
      <c r="B40" s="4">
        <v>-16303.833475100932</v>
      </c>
      <c r="C40" s="4">
        <v>16230.460917900406</v>
      </c>
      <c r="D40" s="40">
        <v>-73.372557200525989</v>
      </c>
    </row>
    <row r="41" spans="1:4">
      <c r="A41" s="39">
        <v>41029</v>
      </c>
      <c r="B41" s="4">
        <v>-16384.165594666658</v>
      </c>
      <c r="C41" s="4">
        <v>16524.349442666666</v>
      </c>
      <c r="D41" s="40">
        <v>140.18384800000786</v>
      </c>
    </row>
    <row r="42" spans="1:4">
      <c r="A42" s="39">
        <v>41060</v>
      </c>
      <c r="B42" s="4">
        <v>-16046.222805977814</v>
      </c>
      <c r="C42" s="4">
        <v>15779.143805720176</v>
      </c>
      <c r="D42" s="40">
        <v>-267.07900025763774</v>
      </c>
    </row>
    <row r="43" spans="1:4">
      <c r="A43" s="39">
        <v>41090</v>
      </c>
      <c r="B43" s="4">
        <v>-15273.71001274536</v>
      </c>
      <c r="C43" s="4">
        <v>15772.012102982409</v>
      </c>
      <c r="D43" s="40">
        <v>498.30209023704992</v>
      </c>
    </row>
    <row r="44" spans="1:4">
      <c r="A44" s="39">
        <v>41121</v>
      </c>
      <c r="B44" s="4">
        <v>-14959.532009006747</v>
      </c>
      <c r="C44" s="4">
        <v>15293.830885664251</v>
      </c>
      <c r="D44" s="40">
        <v>334.29887665750357</v>
      </c>
    </row>
    <row r="45" spans="1:4">
      <c r="A45" s="39">
        <v>41152</v>
      </c>
      <c r="B45" s="4">
        <v>-14316.209553128094</v>
      </c>
      <c r="C45" s="4">
        <v>14827.049170804374</v>
      </c>
      <c r="D45" s="40">
        <v>510.83961767627989</v>
      </c>
    </row>
    <row r="46" spans="1:4">
      <c r="A46" s="39">
        <v>41182</v>
      </c>
      <c r="B46" s="4">
        <v>-15931.613502044995</v>
      </c>
      <c r="C46" s="4">
        <v>16485.964744376277</v>
      </c>
      <c r="D46" s="40">
        <v>554.35124233128226</v>
      </c>
    </row>
    <row r="47" spans="1:4">
      <c r="A47" s="39">
        <v>41213</v>
      </c>
      <c r="B47" s="4">
        <v>-16594</v>
      </c>
      <c r="C47" s="4">
        <v>16934</v>
      </c>
      <c r="D47" s="40">
        <v>340</v>
      </c>
    </row>
    <row r="48" spans="1:4">
      <c r="A48" s="39">
        <v>41243</v>
      </c>
      <c r="B48" s="4">
        <v>-16515.498419947515</v>
      </c>
      <c r="C48" s="4">
        <v>17022.455375328085</v>
      </c>
      <c r="D48" s="40">
        <v>506.95695538057043</v>
      </c>
    </row>
    <row r="49" spans="1:4">
      <c r="A49" s="39">
        <v>41274</v>
      </c>
      <c r="B49" s="4">
        <v>-16191.745245111168</v>
      </c>
      <c r="C49" s="4">
        <v>17185.819708009643</v>
      </c>
      <c r="D49" s="40">
        <v>994.07446289847576</v>
      </c>
    </row>
    <row r="50" spans="1:4">
      <c r="A50" s="39">
        <v>41305</v>
      </c>
      <c r="B50" s="4">
        <v>-17988.509171137346</v>
      </c>
      <c r="C50" s="4">
        <v>18945.442140557941</v>
      </c>
      <c r="D50" s="40">
        <v>956.93296942059533</v>
      </c>
    </row>
    <row r="51" spans="1:4">
      <c r="A51" s="39">
        <v>41333</v>
      </c>
      <c r="B51" s="4">
        <v>-18467.555504314994</v>
      </c>
      <c r="C51" s="4">
        <v>18846.701545307442</v>
      </c>
      <c r="D51" s="40">
        <v>379.14604099244752</v>
      </c>
    </row>
    <row r="52" spans="1:4">
      <c r="A52" s="39">
        <v>41364</v>
      </c>
      <c r="B52" s="4">
        <v>-18028.82694078947</v>
      </c>
      <c r="C52" s="4">
        <v>18848.815252192981</v>
      </c>
      <c r="D52" s="40">
        <v>819.98831140351103</v>
      </c>
    </row>
    <row r="53" spans="1:4">
      <c r="A53" s="39">
        <v>41394</v>
      </c>
      <c r="B53" s="4">
        <v>-18606.13917918755</v>
      </c>
      <c r="C53" s="4">
        <v>19012.143795214244</v>
      </c>
      <c r="D53" s="40">
        <v>406.00461602669384</v>
      </c>
    </row>
    <row r="54" spans="1:4">
      <c r="A54" s="39">
        <v>41425</v>
      </c>
      <c r="B54" s="4">
        <v>-17470.573562313322</v>
      </c>
      <c r="C54" s="4">
        <v>18771.118430627208</v>
      </c>
      <c r="D54" s="40">
        <v>1300.5448683138857</v>
      </c>
    </row>
    <row r="55" spans="1:4">
      <c r="A55" s="39">
        <v>41455</v>
      </c>
      <c r="B55" s="4">
        <v>-19518.661873963516</v>
      </c>
      <c r="C55" s="4">
        <v>20148.591843559981</v>
      </c>
      <c r="D55" s="40">
        <v>629.92996959646553</v>
      </c>
    </row>
    <row r="56" spans="1:4">
      <c r="A56" s="39">
        <v>41486</v>
      </c>
      <c r="B56" s="4">
        <v>-20109.675378575441</v>
      </c>
      <c r="C56" s="4">
        <v>20963.512075154231</v>
      </c>
      <c r="D56" s="40">
        <v>853.83669657879</v>
      </c>
    </row>
    <row r="57" spans="1:4">
      <c r="A57" s="39">
        <v>41517</v>
      </c>
      <c r="B57" s="4">
        <v>-20782.813680132815</v>
      </c>
      <c r="C57" s="4">
        <v>21434.42223021583</v>
      </c>
      <c r="D57" s="40">
        <v>651.60855008301587</v>
      </c>
    </row>
    <row r="58" spans="1:4">
      <c r="A58" s="39">
        <v>41547</v>
      </c>
      <c r="B58" s="4">
        <v>-22772.281620016962</v>
      </c>
      <c r="C58" s="4">
        <v>23289.732287249088</v>
      </c>
      <c r="D58" s="40">
        <v>517.45066723212585</v>
      </c>
    </row>
    <row r="59" spans="1:4">
      <c r="A59" s="39">
        <v>41578</v>
      </c>
      <c r="B59" s="4">
        <v>-22466.877695367999</v>
      </c>
      <c r="C59" s="4">
        <v>22933.813665814152</v>
      </c>
      <c r="D59" s="40">
        <v>466.93597044615308</v>
      </c>
    </row>
    <row r="60" spans="1:4">
      <c r="A60" s="39">
        <v>41608</v>
      </c>
      <c r="B60" s="4">
        <v>-21205.522248084002</v>
      </c>
      <c r="C60" s="4">
        <v>21800.070403065565</v>
      </c>
      <c r="D60" s="40">
        <v>594.54815498156313</v>
      </c>
    </row>
    <row r="61" spans="1:4">
      <c r="A61" s="39">
        <v>41639</v>
      </c>
      <c r="B61" s="4">
        <v>-22439.905182944414</v>
      </c>
      <c r="C61" s="4">
        <v>22929.893664649961</v>
      </c>
      <c r="D61" s="40">
        <v>489.98848170554629</v>
      </c>
    </row>
    <row r="62" spans="1:4">
      <c r="A62" s="39">
        <v>41670</v>
      </c>
      <c r="B62" s="4">
        <v>-22570.235071469418</v>
      </c>
      <c r="C62" s="4">
        <v>22728.500523156086</v>
      </c>
      <c r="D62" s="40">
        <v>158.2654516866678</v>
      </c>
    </row>
    <row r="63" spans="1:4">
      <c r="A63" s="39">
        <v>41698</v>
      </c>
      <c r="B63" s="4">
        <v>-22453.275926773473</v>
      </c>
      <c r="C63" s="4">
        <v>23058.320231693375</v>
      </c>
      <c r="D63" s="40">
        <v>605.04430491990206</v>
      </c>
    </row>
    <row r="64" spans="1:4">
      <c r="A64" s="39">
        <v>41729</v>
      </c>
      <c r="B64" s="4">
        <v>-22923.509968454251</v>
      </c>
      <c r="C64" s="4">
        <v>22666.100513335245</v>
      </c>
      <c r="D64" s="40">
        <v>-257.40945511900645</v>
      </c>
    </row>
    <row r="65" spans="1:4">
      <c r="A65" s="39">
        <v>41759</v>
      </c>
      <c r="B65" s="4">
        <v>-23087.208266012683</v>
      </c>
      <c r="C65" s="4">
        <v>23506.866956145415</v>
      </c>
      <c r="D65" s="40">
        <v>419.65869013273186</v>
      </c>
    </row>
    <row r="66" spans="1:4">
      <c r="A66" s="39">
        <v>41790</v>
      </c>
      <c r="B66" s="4">
        <v>-22828.556831654678</v>
      </c>
      <c r="C66" s="4">
        <v>22702.399246043165</v>
      </c>
      <c r="D66" s="40">
        <v>-126.15758561151233</v>
      </c>
    </row>
    <row r="67" spans="1:4">
      <c r="A67" s="39">
        <v>41820</v>
      </c>
      <c r="B67" s="4">
        <v>-25027.733315881334</v>
      </c>
      <c r="C67" s="4">
        <v>24913.897233856893</v>
      </c>
      <c r="D67" s="40">
        <v>-113.83608202444157</v>
      </c>
    </row>
    <row r="68" spans="1:4">
      <c r="A68" s="39">
        <v>41851</v>
      </c>
      <c r="B68" s="4">
        <v>-25469.40599008456</v>
      </c>
      <c r="C68" s="4">
        <v>24732.105917177021</v>
      </c>
      <c r="D68" s="40">
        <v>-737.30007290753929</v>
      </c>
    </row>
    <row r="69" spans="1:4">
      <c r="A69" s="39">
        <v>41882</v>
      </c>
      <c r="B69" s="4">
        <v>-21855.284705717473</v>
      </c>
      <c r="C69" s="4">
        <v>21590.489232062777</v>
      </c>
      <c r="D69" s="40">
        <v>-264.79547365469625</v>
      </c>
    </row>
    <row r="70" spans="1:4">
      <c r="A70" s="39">
        <v>41912</v>
      </c>
      <c r="B70" s="4">
        <v>-22284.815066305811</v>
      </c>
      <c r="C70" s="4">
        <v>21496.356094722596</v>
      </c>
      <c r="D70" s="40">
        <v>-788.45897158321532</v>
      </c>
    </row>
    <row r="71" spans="1:4">
      <c r="A71" s="39">
        <v>41943</v>
      </c>
      <c r="B71" s="4">
        <v>-22496.41457716703</v>
      </c>
      <c r="C71" s="4">
        <v>22366.11486786469</v>
      </c>
      <c r="D71" s="40">
        <v>-130.29970930234049</v>
      </c>
    </row>
    <row r="72" spans="1:4">
      <c r="A72" s="39">
        <v>41973</v>
      </c>
      <c r="B72" s="4">
        <v>-21096.209058884029</v>
      </c>
      <c r="C72" s="4">
        <v>20180.987073797893</v>
      </c>
      <c r="D72" s="40">
        <v>-915.22198508613656</v>
      </c>
    </row>
    <row r="73" spans="1:4">
      <c r="A73" s="39">
        <v>42004</v>
      </c>
      <c r="B73" s="4">
        <v>-20987.461671380806</v>
      </c>
      <c r="C73" s="4">
        <v>20749.578884031886</v>
      </c>
      <c r="D73" s="40">
        <v>-237.88278734892083</v>
      </c>
    </row>
    <row r="74" spans="1:4">
      <c r="A74" s="39">
        <v>42035</v>
      </c>
      <c r="B74" s="4">
        <v>-20600.91114169213</v>
      </c>
      <c r="C74" s="4">
        <v>19904.968109072372</v>
      </c>
      <c r="D74" s="40">
        <v>-695.94303261975801</v>
      </c>
    </row>
    <row r="75" spans="1:4">
      <c r="A75" s="39">
        <v>42063</v>
      </c>
      <c r="B75" s="4">
        <v>-20744.882433182036</v>
      </c>
      <c r="C75" s="4">
        <v>20159.718499747851</v>
      </c>
      <c r="D75" s="40">
        <v>-585.16393343418531</v>
      </c>
    </row>
    <row r="76" spans="1:4">
      <c r="A76" s="39">
        <v>42094</v>
      </c>
      <c r="B76" s="4">
        <v>-18096.263560301501</v>
      </c>
      <c r="C76" s="4">
        <v>18371.429331658292</v>
      </c>
      <c r="D76" s="40">
        <v>275.16577135679108</v>
      </c>
    </row>
    <row r="77" spans="1:4">
      <c r="A77" s="39">
        <v>42124</v>
      </c>
      <c r="B77" s="4">
        <v>-19275.006847966833</v>
      </c>
      <c r="C77" s="4">
        <v>18865.948339808339</v>
      </c>
      <c r="D77" s="40">
        <v>-409.05850815849408</v>
      </c>
    </row>
    <row r="78" spans="1:4">
      <c r="A78" s="39">
        <v>42155</v>
      </c>
      <c r="B78" s="4">
        <v>-19854.607239422097</v>
      </c>
      <c r="C78" s="4">
        <v>19898.638761609909</v>
      </c>
      <c r="D78" s="40">
        <v>44.031522187811788</v>
      </c>
    </row>
    <row r="79" spans="1:4">
      <c r="A79" s="39">
        <v>42185</v>
      </c>
      <c r="B79" s="4">
        <v>-21958.092350756189</v>
      </c>
      <c r="C79" s="4">
        <v>21982.349249137704</v>
      </c>
      <c r="D79" s="40">
        <v>24.256898381514475</v>
      </c>
    </row>
    <row r="80" spans="1:4">
      <c r="A80" s="39">
        <v>42216</v>
      </c>
      <c r="B80" s="4">
        <v>-22036.647546920416</v>
      </c>
      <c r="C80" s="4">
        <v>22241.168220988631</v>
      </c>
      <c r="D80" s="40">
        <v>204.52067406821516</v>
      </c>
    </row>
    <row r="81" spans="1:4">
      <c r="A81" s="39">
        <v>42247</v>
      </c>
      <c r="B81" s="4">
        <v>-22011.357274809168</v>
      </c>
      <c r="C81" s="4">
        <v>21757.28869974555</v>
      </c>
      <c r="D81" s="40">
        <v>-254.06857506361848</v>
      </c>
    </row>
    <row r="82" spans="1:4">
      <c r="A82" s="39">
        <v>42277</v>
      </c>
      <c r="B82" s="4">
        <v>-22337.635916390514</v>
      </c>
      <c r="C82" s="4">
        <v>22317.968605658938</v>
      </c>
      <c r="D82" s="40">
        <v>-19.667310731576436</v>
      </c>
    </row>
    <row r="83" spans="1:4">
      <c r="A83" s="39">
        <v>42308</v>
      </c>
      <c r="B83" s="4">
        <v>-21567.826384794404</v>
      </c>
      <c r="C83" s="4">
        <v>21696.68437289889</v>
      </c>
      <c r="D83" s="40">
        <v>128.85798810448614</v>
      </c>
    </row>
    <row r="84" spans="1:4">
      <c r="A84" s="39">
        <v>42338</v>
      </c>
      <c r="B84" s="4">
        <v>-22048.833079700809</v>
      </c>
      <c r="C84" s="4">
        <v>21877.804689192675</v>
      </c>
      <c r="D84" s="40">
        <v>-171.02839050813418</v>
      </c>
    </row>
    <row r="85" spans="1:4">
      <c r="A85" s="39">
        <v>42369</v>
      </c>
      <c r="B85" s="4">
        <v>-22898.875666324937</v>
      </c>
      <c r="C85" s="4">
        <v>23154.148308559714</v>
      </c>
      <c r="D85" s="40">
        <v>255.27264223477687</v>
      </c>
    </row>
    <row r="86" spans="1:4">
      <c r="A86" s="39">
        <v>42400</v>
      </c>
      <c r="B86" s="4">
        <v>-22658.088780055696</v>
      </c>
      <c r="C86" s="4">
        <v>22202.248286509745</v>
      </c>
      <c r="D86" s="40">
        <v>-455.84049354595118</v>
      </c>
    </row>
    <row r="87" spans="1:4">
      <c r="A87" s="39">
        <v>42429</v>
      </c>
      <c r="B87" s="4">
        <v>-22483.642291560129</v>
      </c>
      <c r="C87" s="4">
        <v>23054.179877237853</v>
      </c>
      <c r="D87" s="40">
        <v>570.53758567772456</v>
      </c>
    </row>
    <row r="88" spans="1:4">
      <c r="A88" s="39">
        <v>42460</v>
      </c>
      <c r="B88" s="4">
        <v>-22041.441027615518</v>
      </c>
      <c r="C88" s="4">
        <v>22581.84405735528</v>
      </c>
      <c r="D88" s="40">
        <v>540.40302973976213</v>
      </c>
    </row>
    <row r="89" spans="1:4">
      <c r="A89" s="39">
        <v>42490</v>
      </c>
      <c r="B89" s="4">
        <v>-22651.29816006383</v>
      </c>
      <c r="C89" s="4">
        <v>23133.278098909865</v>
      </c>
      <c r="D89" s="40">
        <v>481.9799388460342</v>
      </c>
    </row>
    <row r="90" spans="1:4">
      <c r="A90" s="39">
        <v>42521</v>
      </c>
      <c r="B90" s="4">
        <v>-23617.694264935068</v>
      </c>
      <c r="C90" s="4">
        <v>23891.375509090904</v>
      </c>
      <c r="D90" s="40">
        <v>273.68124415583588</v>
      </c>
    </row>
    <row r="91" spans="1:4">
      <c r="A91" s="39">
        <v>42551</v>
      </c>
      <c r="B91" s="4">
        <v>-23045.062428497149</v>
      </c>
      <c r="C91" s="4">
        <v>23544.314950598025</v>
      </c>
      <c r="D91" s="40">
        <v>499.25252210087638</v>
      </c>
    </row>
    <row r="92" spans="1:4">
      <c r="A92" s="39">
        <v>42582</v>
      </c>
      <c r="B92" s="4">
        <v>-21797.414378265436</v>
      </c>
      <c r="C92" s="4">
        <v>22666.940551201671</v>
      </c>
      <c r="D92" s="40">
        <v>869.52617293623553</v>
      </c>
    </row>
    <row r="93" spans="1:4">
      <c r="A93" s="39">
        <v>42613</v>
      </c>
      <c r="B93" s="4">
        <v>-22389.592934495515</v>
      </c>
      <c r="C93" s="4">
        <v>23079.982015319605</v>
      </c>
      <c r="D93" s="40">
        <v>690.38908082409034</v>
      </c>
    </row>
    <row r="94" spans="1:4">
      <c r="A94" s="39">
        <v>42643</v>
      </c>
      <c r="B94" s="4">
        <v>-23942.650777009061</v>
      </c>
      <c r="C94" s="4">
        <v>24935.48491218733</v>
      </c>
      <c r="D94" s="40">
        <v>992.83413517826921</v>
      </c>
    </row>
    <row r="95" spans="1:4">
      <c r="A95" s="39">
        <v>42674</v>
      </c>
      <c r="B95" s="4">
        <v>-23243.950449467404</v>
      </c>
      <c r="C95" s="4">
        <v>24083.198784099768</v>
      </c>
      <c r="D95" s="40">
        <v>839.24833463236428</v>
      </c>
    </row>
    <row r="96" spans="1:4">
      <c r="A96" s="39">
        <v>42704</v>
      </c>
      <c r="B96" s="4">
        <v>-24348.095418077624</v>
      </c>
      <c r="C96" s="4">
        <v>25449.107814535033</v>
      </c>
      <c r="D96" s="40">
        <v>1101.0123964574086</v>
      </c>
    </row>
    <row r="97" spans="1:5">
      <c r="A97" s="39">
        <v>42735</v>
      </c>
      <c r="B97" s="4">
        <v>-24608.56335500651</v>
      </c>
      <c r="C97" s="4">
        <v>25217.878915474637</v>
      </c>
      <c r="D97" s="40">
        <v>609.31556046812693</v>
      </c>
    </row>
    <row r="98" spans="1:5">
      <c r="A98" s="39">
        <v>42766</v>
      </c>
      <c r="B98" s="4">
        <v>-22642.00141682144</v>
      </c>
      <c r="C98" s="4">
        <v>23647.001321305379</v>
      </c>
      <c r="D98" s="40">
        <v>1004.9999044839387</v>
      </c>
    </row>
    <row r="99" spans="1:5">
      <c r="A99" s="39">
        <v>42794</v>
      </c>
      <c r="B99" s="4">
        <v>-23233.279808690895</v>
      </c>
      <c r="C99" s="4">
        <v>25397.161453949167</v>
      </c>
      <c r="D99" s="40">
        <v>2163.8816452582723</v>
      </c>
    </row>
    <row r="100" spans="1:5">
      <c r="A100" s="39">
        <v>42825</v>
      </c>
      <c r="B100" s="4">
        <v>-24594.335839757696</v>
      </c>
      <c r="C100" s="4">
        <v>25081.42724394273</v>
      </c>
      <c r="D100" s="40">
        <v>487.09140418503375</v>
      </c>
    </row>
    <row r="101" spans="1:5">
      <c r="A101" s="39">
        <v>42855</v>
      </c>
      <c r="B101" s="4">
        <v>-24527.892180160241</v>
      </c>
      <c r="C101" s="4">
        <v>25003.926510085657</v>
      </c>
      <c r="D101" s="40">
        <v>476.03432992541639</v>
      </c>
    </row>
    <row r="102" spans="1:5">
      <c r="A102" s="39">
        <v>42886</v>
      </c>
      <c r="B102" s="4">
        <v>-25132.637556866059</v>
      </c>
      <c r="C102" s="4">
        <v>25700.847424880649</v>
      </c>
      <c r="D102" s="40">
        <v>568.20986801459003</v>
      </c>
    </row>
    <row r="103" spans="1:5">
      <c r="A103" s="39">
        <v>42916</v>
      </c>
      <c r="B103" s="4">
        <v>-24408.1244965675</v>
      </c>
      <c r="C103" s="4">
        <v>24872.955921052631</v>
      </c>
      <c r="D103" s="40">
        <v>464.83142448513172</v>
      </c>
    </row>
    <row r="104" spans="1:5">
      <c r="A104" s="39">
        <v>42947</v>
      </c>
      <c r="B104" s="4">
        <v>-24686.185935919057</v>
      </c>
      <c r="C104" s="4">
        <v>25067.691762225968</v>
      </c>
      <c r="D104" s="40">
        <v>381.50582630691133</v>
      </c>
    </row>
    <row r="105" spans="1:5">
      <c r="A105" s="39">
        <v>42978</v>
      </c>
      <c r="B105" s="4">
        <v>-23055.120408787538</v>
      </c>
      <c r="C105" s="4">
        <v>23481.108509454945</v>
      </c>
      <c r="D105" s="40">
        <v>425.98810066740771</v>
      </c>
    </row>
    <row r="106" spans="1:5">
      <c r="A106" s="39">
        <v>43008</v>
      </c>
      <c r="B106" s="5">
        <v>-22538.091054122982</v>
      </c>
      <c r="C106" s="5">
        <v>22938.777769906494</v>
      </c>
      <c r="D106" s="41">
        <v>400.68671578351132</v>
      </c>
    </row>
    <row r="107" spans="1:5">
      <c r="A107" s="39">
        <v>43039</v>
      </c>
      <c r="B107" s="4">
        <v>-22130.966154501562</v>
      </c>
      <c r="C107" s="4">
        <v>22426.723382561773</v>
      </c>
      <c r="D107" s="40">
        <v>295.75722806021076</v>
      </c>
    </row>
    <row r="108" spans="1:5">
      <c r="A108" s="39">
        <v>43069</v>
      </c>
      <c r="B108" s="4">
        <v>-22430.629757073446</v>
      </c>
      <c r="C108" s="4">
        <v>22876.110503000862</v>
      </c>
      <c r="D108" s="40">
        <v>445.48074592741614</v>
      </c>
    </row>
    <row r="109" spans="1:5">
      <c r="A109" s="39">
        <v>43100</v>
      </c>
      <c r="B109" s="4">
        <v>-22535.650894144797</v>
      </c>
      <c r="C109" s="4">
        <v>22978.382091145082</v>
      </c>
      <c r="D109" s="40">
        <v>442.73119700028474</v>
      </c>
    </row>
    <row r="110" spans="1:5">
      <c r="A110" s="39">
        <v>43131</v>
      </c>
      <c r="B110" s="4">
        <v>-24729.153720998533</v>
      </c>
      <c r="C110" s="4">
        <v>25385.989791483116</v>
      </c>
      <c r="D110" s="40">
        <v>656.83607048458362</v>
      </c>
      <c r="E110" s="59"/>
    </row>
    <row r="111" spans="1:5">
      <c r="A111" s="39">
        <v>43159</v>
      </c>
      <c r="B111" s="4">
        <v>-24939.541994261119</v>
      </c>
      <c r="C111" s="4">
        <v>25493.158111908171</v>
      </c>
      <c r="D111" s="40">
        <v>553.61611764705231</v>
      </c>
    </row>
    <row r="112" spans="1:5">
      <c r="A112" s="39">
        <v>43190</v>
      </c>
      <c r="B112" s="4">
        <v>-25008.249368241304</v>
      </c>
      <c r="C112" s="4">
        <v>25396.763557199774</v>
      </c>
      <c r="D112" s="40">
        <v>388.51418895847019</v>
      </c>
    </row>
    <row r="113" spans="1:4">
      <c r="A113" s="39">
        <v>43220</v>
      </c>
      <c r="B113" s="4">
        <v>-24690.258609253055</v>
      </c>
      <c r="C113" s="4">
        <v>25100.479027313268</v>
      </c>
      <c r="D113" s="40">
        <v>410.22041806021298</v>
      </c>
    </row>
    <row r="114" spans="1:4">
      <c r="A114" s="39">
        <v>43251</v>
      </c>
      <c r="B114" s="4">
        <v>-24827.423255748763</v>
      </c>
      <c r="C114" s="4">
        <v>25225.448081884464</v>
      </c>
      <c r="D114" s="40">
        <v>398.02482613570101</v>
      </c>
    </row>
    <row r="115" spans="1:4">
      <c r="A115" s="39">
        <v>43281</v>
      </c>
      <c r="B115" s="4">
        <v>-23329.543567123306</v>
      </c>
      <c r="C115" s="4">
        <v>23405.574183561639</v>
      </c>
      <c r="D115" s="40">
        <v>76.0306164383328</v>
      </c>
    </row>
    <row r="116" spans="1:4">
      <c r="A116" s="39">
        <v>43312</v>
      </c>
      <c r="B116" s="4">
        <v>-21980.540436681222</v>
      </c>
      <c r="C116" s="4">
        <v>22053.957085152837</v>
      </c>
      <c r="D116" s="40">
        <v>73.41664847161519</v>
      </c>
    </row>
    <row r="117" spans="1:4">
      <c r="A117" s="39">
        <v>43343</v>
      </c>
      <c r="B117" s="4">
        <v>-21774.444281354059</v>
      </c>
      <c r="C117" s="4">
        <v>21935.74804661487</v>
      </c>
      <c r="D117" s="40">
        <v>161.30376526081091</v>
      </c>
    </row>
    <row r="118" spans="1:4">
      <c r="A118" s="39">
        <v>43373</v>
      </c>
      <c r="B118" s="4">
        <v>-22917.007207058181</v>
      </c>
      <c r="C118" s="4">
        <v>23109.498406396473</v>
      </c>
      <c r="D118" s="40">
        <v>192.49119933829206</v>
      </c>
    </row>
    <row r="119" spans="1:4">
      <c r="A119" s="39">
        <v>43404</v>
      </c>
      <c r="B119" s="4">
        <v>-22438.989830690691</v>
      </c>
      <c r="C119" s="4">
        <v>23308.956248320341</v>
      </c>
      <c r="D119" s="40">
        <v>869.9664176296501</v>
      </c>
    </row>
    <row r="120" spans="1:4">
      <c r="A120" s="39">
        <v>43434</v>
      </c>
      <c r="B120" s="4">
        <v>-21767.461207781693</v>
      </c>
      <c r="C120" s="4">
        <v>21785.972966765734</v>
      </c>
      <c r="D120" s="40">
        <v>18.51175898404108</v>
      </c>
    </row>
    <row r="121" spans="1:4">
      <c r="A121" s="39">
        <v>43465</v>
      </c>
      <c r="B121" s="4">
        <v>-23080.446744930639</v>
      </c>
      <c r="C121" s="4">
        <v>22919.508652614724</v>
      </c>
      <c r="D121" s="40">
        <v>-160.93809231591513</v>
      </c>
    </row>
    <row r="122" spans="1:4">
      <c r="A122" s="39">
        <v>43496</v>
      </c>
      <c r="B122" s="4">
        <v>-20552.689519494779</v>
      </c>
      <c r="C122" s="4">
        <v>20437.287564524984</v>
      </c>
      <c r="D122" s="40">
        <v>-115.40195496979504</v>
      </c>
    </row>
    <row r="123" spans="1:4">
      <c r="A123" s="39">
        <v>43524</v>
      </c>
      <c r="B123" s="4">
        <v>-19908.656753607094</v>
      </c>
      <c r="C123" s="4">
        <v>18802.804664261934</v>
      </c>
      <c r="D123" s="40">
        <v>-1105.8520893451605</v>
      </c>
    </row>
    <row r="124" spans="1:4">
      <c r="A124" s="39">
        <v>43555</v>
      </c>
      <c r="B124" s="4">
        <v>-22026.122246696017</v>
      </c>
      <c r="C124" s="4">
        <v>21930.680652533043</v>
      </c>
      <c r="D124" s="40">
        <v>-95.44159416297407</v>
      </c>
    </row>
    <row r="125" spans="1:4">
      <c r="A125" s="39">
        <v>43585</v>
      </c>
      <c r="B125" s="4">
        <v>-20712.947325388021</v>
      </c>
      <c r="C125" s="4">
        <v>20849.585712305983</v>
      </c>
      <c r="D125" s="40">
        <v>136.63838691796263</v>
      </c>
    </row>
    <row r="126" spans="1:4">
      <c r="A126" s="39">
        <v>43616</v>
      </c>
      <c r="B126" s="4">
        <v>-22200.674598238824</v>
      </c>
      <c r="C126" s="4">
        <v>22431.161838194828</v>
      </c>
      <c r="D126" s="40">
        <v>230.48723995600449</v>
      </c>
    </row>
    <row r="127" spans="1:4">
      <c r="A127" s="39">
        <v>43646</v>
      </c>
      <c r="B127" s="4">
        <v>-22178.950274817733</v>
      </c>
      <c r="C127" s="4">
        <v>22024.438934380258</v>
      </c>
      <c r="D127" s="40">
        <v>-154.51134043747516</v>
      </c>
    </row>
    <row r="128" spans="1:4">
      <c r="A128" s="39">
        <v>43677</v>
      </c>
      <c r="B128" s="4">
        <v>-22678.740465847397</v>
      </c>
      <c r="C128" s="4">
        <v>22900.297344955696</v>
      </c>
      <c r="D128" s="40">
        <v>221.55687910829874</v>
      </c>
    </row>
    <row r="129" spans="1:4">
      <c r="A129" s="39">
        <v>43708</v>
      </c>
      <c r="B129" s="4">
        <v>-23083.248560113163</v>
      </c>
      <c r="C129" s="4">
        <v>22879.843089108912</v>
      </c>
      <c r="D129" s="40">
        <v>-203.40547100425101</v>
      </c>
    </row>
    <row r="130" spans="1:4">
      <c r="A130" s="39">
        <v>43738</v>
      </c>
      <c r="B130" s="4">
        <v>-23656.491631246412</v>
      </c>
      <c r="C130" s="4">
        <v>23886.790258472138</v>
      </c>
      <c r="D130" s="40">
        <v>230.2986272257258</v>
      </c>
    </row>
    <row r="131" spans="1:4">
      <c r="A131" s="39">
        <v>43769</v>
      </c>
      <c r="B131" s="4">
        <v>-24021.449793142558</v>
      </c>
      <c r="C131" s="4">
        <v>24277.200875602157</v>
      </c>
      <c r="D131" s="40">
        <v>255.75108245959927</v>
      </c>
    </row>
    <row r="132" spans="1:4">
      <c r="A132" s="39">
        <v>43799</v>
      </c>
      <c r="B132" s="4">
        <v>-23822.244021864208</v>
      </c>
      <c r="C132" s="4">
        <v>24075.56020425777</v>
      </c>
      <c r="D132" s="40">
        <v>253.31618239356249</v>
      </c>
    </row>
    <row r="133" spans="1:4">
      <c r="A133" s="39">
        <v>43830</v>
      </c>
      <c r="B133" s="4">
        <v>-25391.866380208347</v>
      </c>
      <c r="C133" s="4">
        <v>25082.384429976853</v>
      </c>
      <c r="D133" s="40">
        <v>-309.4819502314931</v>
      </c>
    </row>
    <row r="134" spans="1:4">
      <c r="A134" s="39">
        <v>43861</v>
      </c>
      <c r="B134" s="4">
        <v>-26387.507209976793</v>
      </c>
      <c r="C134" s="4">
        <v>26181.830890371235</v>
      </c>
      <c r="D134" s="40">
        <v>-205.67631960555809</v>
      </c>
    </row>
    <row r="135" spans="1:4">
      <c r="A135" s="39">
        <v>43890</v>
      </c>
      <c r="B135" s="4">
        <v>-27501.495183155457</v>
      </c>
      <c r="C135" s="4">
        <v>27836.522561292179</v>
      </c>
      <c r="D135" s="40">
        <v>335.02737813672138</v>
      </c>
    </row>
    <row r="136" spans="1:4">
      <c r="A136" s="39">
        <v>43921</v>
      </c>
      <c r="B136" s="4">
        <v>-27609.948583450212</v>
      </c>
      <c r="C136" s="4">
        <v>27680.900541374471</v>
      </c>
      <c r="D136" s="40">
        <v>70.95195792425875</v>
      </c>
    </row>
    <row r="137" spans="1:4">
      <c r="A137" s="39">
        <v>43951</v>
      </c>
      <c r="B137" s="4">
        <v>-29738.165542857154</v>
      </c>
      <c r="C137" s="4">
        <v>29280.991280000002</v>
      </c>
      <c r="D137" s="40">
        <v>-457.17426285715192</v>
      </c>
    </row>
    <row r="138" spans="1:4">
      <c r="A138" s="39">
        <v>43982</v>
      </c>
      <c r="B138" s="4">
        <v>-27911.823241005142</v>
      </c>
      <c r="C138" s="4">
        <v>27708.434217589947</v>
      </c>
      <c r="D138" s="40">
        <v>-203.38902341519497</v>
      </c>
    </row>
    <row r="139" spans="1:4">
      <c r="A139" s="39">
        <v>44012</v>
      </c>
      <c r="B139" s="4">
        <v>-30544.441474321968</v>
      </c>
      <c r="C139" s="4">
        <v>30504.584059434503</v>
      </c>
      <c r="D139" s="40">
        <v>-39.857414887464984</v>
      </c>
    </row>
    <row r="140" spans="1:4">
      <c r="A140" s="39">
        <v>44043</v>
      </c>
      <c r="B140" s="4">
        <v>-32463.670173122082</v>
      </c>
      <c r="C140" s="4">
        <v>32215.228559272302</v>
      </c>
      <c r="D140" s="40">
        <v>-248.44161384977997</v>
      </c>
    </row>
    <row r="141" spans="1:4">
      <c r="A141" s="39">
        <v>44074</v>
      </c>
      <c r="B141" s="4">
        <v>-33713.771927424168</v>
      </c>
      <c r="C141" s="4">
        <v>33007.023438429511</v>
      </c>
      <c r="D141" s="40">
        <v>-706.74848899465724</v>
      </c>
    </row>
    <row r="142" spans="1:4">
      <c r="A142" s="39">
        <v>44104</v>
      </c>
      <c r="B142" s="4">
        <v>-33573.691700087169</v>
      </c>
      <c r="C142" s="4">
        <v>32907.702551583854</v>
      </c>
      <c r="D142" s="40">
        <v>-665.98914850331494</v>
      </c>
    </row>
    <row r="143" spans="1:4">
      <c r="A143" s="39">
        <v>44135</v>
      </c>
      <c r="B143" s="4">
        <v>-32696.902215078924</v>
      </c>
      <c r="C143" s="4">
        <v>32487.247302746931</v>
      </c>
      <c r="D143" s="40">
        <v>-209.65491233199282</v>
      </c>
    </row>
    <row r="144" spans="1:4">
      <c r="A144" s="39">
        <v>44165</v>
      </c>
      <c r="B144" s="4">
        <v>-33788.55534461909</v>
      </c>
      <c r="C144" s="4">
        <v>34404.132518137849</v>
      </c>
      <c r="D144" s="40">
        <v>615.57717351875908</v>
      </c>
    </row>
    <row r="145" spans="1:4">
      <c r="A145" s="42">
        <v>44196</v>
      </c>
      <c r="B145" s="43">
        <v>-37229.875424572296</v>
      </c>
      <c r="C145" s="43">
        <v>36558.366646967341</v>
      </c>
      <c r="D145" s="41">
        <v>-671.50877760495496</v>
      </c>
    </row>
    <row r="146" spans="1:4">
      <c r="A146" s="39">
        <v>44227</v>
      </c>
      <c r="B146" s="4">
        <v>-38845.919173503513</v>
      </c>
      <c r="C146" s="4">
        <v>38766.207790945002</v>
      </c>
      <c r="D146" s="106">
        <v>-79.711382558511104</v>
      </c>
    </row>
    <row r="147" spans="1:4">
      <c r="A147" s="42">
        <v>44255</v>
      </c>
      <c r="B147" s="4">
        <v>-40845.618185975603</v>
      </c>
      <c r="C147" s="4">
        <v>40460.461750000002</v>
      </c>
      <c r="D147" s="106">
        <v>-385.1564359756012</v>
      </c>
    </row>
    <row r="148" spans="1:4">
      <c r="A148" s="39">
        <v>44286</v>
      </c>
      <c r="B148" s="4">
        <v>-40921.055788842204</v>
      </c>
      <c r="C148" s="4">
        <v>39331.044331133773</v>
      </c>
      <c r="D148" s="106">
        <v>-1590.0114577084314</v>
      </c>
    </row>
    <row r="149" spans="1:4">
      <c r="A149" s="42">
        <v>44316</v>
      </c>
      <c r="B149" s="4">
        <v>-44777.570064675077</v>
      </c>
      <c r="C149" s="4">
        <v>43180.150120110869</v>
      </c>
      <c r="D149" s="106">
        <v>-1597.419944564208</v>
      </c>
    </row>
    <row r="150" spans="1:4">
      <c r="A150" s="39">
        <v>44347</v>
      </c>
      <c r="B150" s="4">
        <v>-47973.254534276042</v>
      </c>
      <c r="C150" s="4">
        <v>46136.243040270514</v>
      </c>
      <c r="D150" s="106">
        <v>-1837.0114940055282</v>
      </c>
    </row>
    <row r="151" spans="1:4">
      <c r="A151" s="42">
        <v>44377</v>
      </c>
      <c r="B151" s="4">
        <v>-47884.476993865013</v>
      </c>
      <c r="C151" s="4">
        <v>46652.345625766866</v>
      </c>
      <c r="D151" s="106">
        <v>-1232.1313680981475</v>
      </c>
    </row>
    <row r="152" spans="1:4">
      <c r="A152" s="39">
        <v>44408</v>
      </c>
      <c r="B152" s="4">
        <v>-45913.959171048555</v>
      </c>
      <c r="C152" s="4">
        <v>45106.077278069904</v>
      </c>
      <c r="D152" s="106">
        <v>-807.88189297865028</v>
      </c>
    </row>
    <row r="153" spans="1:4">
      <c r="A153" s="42">
        <v>44439</v>
      </c>
      <c r="B153" s="4">
        <v>-49024.569691300305</v>
      </c>
      <c r="C153" s="4">
        <v>48105.304284377926</v>
      </c>
      <c r="D153" s="106">
        <v>-919.26540692237904</v>
      </c>
    </row>
    <row r="154" spans="1:4">
      <c r="A154" s="121">
        <v>44469</v>
      </c>
      <c r="B154" s="4">
        <v>-50672.495819139091</v>
      </c>
      <c r="C154" s="4">
        <v>49109.846875193558</v>
      </c>
      <c r="D154" s="122">
        <v>-1562.6489439455327</v>
      </c>
    </row>
    <row r="155" spans="1:4">
      <c r="A155" s="121">
        <v>44500</v>
      </c>
      <c r="B155" s="4">
        <v>-50623.052881570606</v>
      </c>
      <c r="C155" s="4">
        <v>49540.225547815076</v>
      </c>
      <c r="D155" s="122">
        <v>-1082.8273337555293</v>
      </c>
    </row>
    <row r="156" spans="1:4">
      <c r="A156" s="121">
        <v>44530</v>
      </c>
      <c r="B156" s="4">
        <v>-54676.218848829842</v>
      </c>
      <c r="C156" s="4">
        <v>55292.777096774189</v>
      </c>
      <c r="D156" s="122">
        <v>616.55824794434739</v>
      </c>
    </row>
    <row r="157" spans="1:4">
      <c r="A157" s="123">
        <v>44561</v>
      </c>
      <c r="B157" s="124">
        <v>-51928.058520900333</v>
      </c>
      <c r="C157" s="124">
        <v>52996.969913183282</v>
      </c>
      <c r="D157" s="125">
        <v>1068.9113922829492</v>
      </c>
    </row>
    <row r="158" spans="1:4">
      <c r="A158" s="143">
        <v>44592</v>
      </c>
      <c r="B158" s="4">
        <v>-53528.889201877959</v>
      </c>
      <c r="C158" s="4">
        <v>53679.294021909234</v>
      </c>
      <c r="D158" s="122">
        <v>150.40482003127545</v>
      </c>
    </row>
    <row r="159" spans="1:4">
      <c r="A159" s="143">
        <v>44620</v>
      </c>
      <c r="B159" s="4">
        <v>-50140.364422483006</v>
      </c>
      <c r="C159" s="4">
        <v>49966.295253242744</v>
      </c>
      <c r="D159" s="122">
        <v>-174.06916924026154</v>
      </c>
    </row>
    <row r="160" spans="1:4">
      <c r="A160" s="143">
        <v>44651</v>
      </c>
      <c r="B160" s="4">
        <v>-51807.89389168768</v>
      </c>
      <c r="C160" s="4">
        <v>51082.676061083119</v>
      </c>
      <c r="D160" s="122">
        <v>-725.21783060456073</v>
      </c>
    </row>
    <row r="161" spans="1:4">
      <c r="A161" s="143">
        <v>44681</v>
      </c>
      <c r="B161" s="4">
        <v>-45830.552306300873</v>
      </c>
      <c r="C161" s="4">
        <v>45362.115770274337</v>
      </c>
      <c r="D161" s="122">
        <v>-468.43653602653649</v>
      </c>
    </row>
    <row r="162" spans="1:4">
      <c r="A162" s="143">
        <v>44712</v>
      </c>
      <c r="B162" s="4">
        <v>-46658.060515278616</v>
      </c>
      <c r="C162" s="4">
        <v>44999.294275014974</v>
      </c>
      <c r="D162" s="122">
        <v>-1658.7662402636415</v>
      </c>
    </row>
    <row r="163" spans="1:4">
      <c r="A163" s="143">
        <v>44742</v>
      </c>
      <c r="B163" s="4">
        <v>-46645.303428571453</v>
      </c>
      <c r="C163" s="4">
        <v>45039.974677142854</v>
      </c>
      <c r="D163" s="122">
        <v>-1605.3287514285985</v>
      </c>
    </row>
    <row r="164" spans="1:4">
      <c r="A164" s="143">
        <v>44773</v>
      </c>
      <c r="B164" s="4">
        <v>-48239.004718372191</v>
      </c>
      <c r="C164" s="4">
        <v>48066.757416691238</v>
      </c>
      <c r="D164" s="122">
        <v>-172.24730168095266</v>
      </c>
    </row>
    <row r="165" spans="1:4">
      <c r="A165" s="143">
        <v>44804</v>
      </c>
      <c r="B165" s="4">
        <v>-49612.343310386132</v>
      </c>
      <c r="C165" s="4">
        <v>48812.405683926962</v>
      </c>
      <c r="D165" s="122">
        <v>-799.93762645917013</v>
      </c>
    </row>
    <row r="166" spans="1:4">
      <c r="A166" s="143">
        <v>44834</v>
      </c>
      <c r="B166" s="4">
        <v>-49409.242449901212</v>
      </c>
      <c r="C166" s="4">
        <v>47636.924281682193</v>
      </c>
      <c r="D166" s="122">
        <v>-1772.3181682190188</v>
      </c>
    </row>
    <row r="167" spans="1:4">
      <c r="A167" s="143">
        <v>44865</v>
      </c>
      <c r="B167" s="4">
        <v>-49285.903852691219</v>
      </c>
      <c r="C167" s="4">
        <v>47526.972745042505</v>
      </c>
      <c r="D167" s="122">
        <v>-1758.9311076487138</v>
      </c>
    </row>
    <row r="168" spans="1:4">
      <c r="A168" s="143">
        <v>44895</v>
      </c>
      <c r="B168" s="4">
        <v>-47981.725951758242</v>
      </c>
      <c r="C168" s="4">
        <v>47478.458160418479</v>
      </c>
      <c r="D168" s="122">
        <v>-503.26779133976379</v>
      </c>
    </row>
    <row r="169" spans="1:4">
      <c r="A169" s="143">
        <v>44926</v>
      </c>
      <c r="B169" s="4">
        <v>-49841.479965899402</v>
      </c>
      <c r="C169" s="4">
        <v>47829.633805058256</v>
      </c>
      <c r="D169" s="122">
        <v>-2011.8461608411453</v>
      </c>
    </row>
    <row r="170" spans="1:4">
      <c r="A170" s="143">
        <v>44957</v>
      </c>
      <c r="B170" s="182">
        <v>-50113.299856115103</v>
      </c>
      <c r="C170" s="182">
        <v>48692.499772661868</v>
      </c>
      <c r="D170" s="183">
        <v>-1420.8000834532359</v>
      </c>
    </row>
    <row r="171" spans="1:4">
      <c r="A171" s="143">
        <v>44985</v>
      </c>
      <c r="B171" s="182">
        <v>-49949.190839694653</v>
      </c>
      <c r="C171" s="182">
        <v>48533.470918756815</v>
      </c>
      <c r="D171" s="183">
        <v>-1415.7199209378377</v>
      </c>
    </row>
    <row r="172" spans="1:4">
      <c r="A172" s="143">
        <v>45016</v>
      </c>
      <c r="B172" s="182">
        <v>-53288.102074688795</v>
      </c>
      <c r="C172" s="182">
        <v>51879.374035961271</v>
      </c>
      <c r="D172" s="183">
        <v>-1408.7280387275241</v>
      </c>
    </row>
    <row r="173" spans="1:4">
      <c r="A173" s="143">
        <v>45046</v>
      </c>
      <c r="B173" s="182">
        <v>-52649.921724800894</v>
      </c>
      <c r="C173" s="182">
        <v>51072.860021971988</v>
      </c>
      <c r="D173" s="183">
        <v>-1577.0617028289053</v>
      </c>
    </row>
    <row r="174" spans="1:4">
      <c r="A174" s="143">
        <v>45077</v>
      </c>
      <c r="B174" s="182">
        <v>-52889.458950201864</v>
      </c>
      <c r="C174" s="182">
        <v>51640.232982503367</v>
      </c>
      <c r="D174" s="183">
        <v>-1249.2259676984977</v>
      </c>
    </row>
    <row r="175" spans="1:4">
      <c r="A175" s="143">
        <v>45107</v>
      </c>
      <c r="B175" s="182">
        <v>-51598.445405405408</v>
      </c>
      <c r="C175" s="182">
        <v>50672.359227027024</v>
      </c>
      <c r="D175" s="183">
        <v>-926.08617837838392</v>
      </c>
    </row>
    <row r="176" spans="1:4">
      <c r="A176" s="143">
        <v>45138</v>
      </c>
      <c r="B176" s="182">
        <v>-50232.26536691036</v>
      </c>
      <c r="C176" s="182">
        <v>50237.436398591926</v>
      </c>
      <c r="D176" s="183">
        <v>5.1710316815660917</v>
      </c>
    </row>
    <row r="177" spans="1:4">
      <c r="A177" s="143">
        <v>45169</v>
      </c>
      <c r="B177" s="182">
        <v>-48122.832412523014</v>
      </c>
      <c r="C177" s="182">
        <v>47372.31774796106</v>
      </c>
      <c r="D177" s="183">
        <v>-750.5146645619534</v>
      </c>
    </row>
    <row r="178" spans="1:4">
      <c r="A178" s="143">
        <v>45199</v>
      </c>
      <c r="B178" s="182">
        <v>-50344.906642259419</v>
      </c>
      <c r="C178" s="182">
        <v>49179.779351464436</v>
      </c>
      <c r="D178" s="183">
        <v>-1165.1272907949824</v>
      </c>
    </row>
    <row r="179" spans="1:4">
      <c r="A179" s="143">
        <v>45230</v>
      </c>
      <c r="B179" s="182">
        <v>-48546.840428180221</v>
      </c>
      <c r="C179" s="182">
        <v>47194.050995767975</v>
      </c>
      <c r="D179" s="183">
        <v>-1352.7894324122462</v>
      </c>
    </row>
    <row r="180" spans="1:4">
      <c r="A180" s="143">
        <v>45260</v>
      </c>
      <c r="B180" s="182">
        <v>-46372.402382875618</v>
      </c>
      <c r="C180" s="182">
        <v>46658.583292945616</v>
      </c>
      <c r="D180" s="40">
        <v>286.18091006999748</v>
      </c>
    </row>
    <row r="181" spans="1:4">
      <c r="A181" s="143">
        <v>45291</v>
      </c>
      <c r="B181" s="182">
        <v>-43463.684808381615</v>
      </c>
      <c r="C181" s="182">
        <v>42141.024805624482</v>
      </c>
      <c r="D181" s="40">
        <v>-1322.660002757133</v>
      </c>
    </row>
    <row r="182" spans="1:4">
      <c r="B182" s="184"/>
      <c r="C182" s="184"/>
    </row>
    <row r="183" spans="1:4">
      <c r="C183" s="18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rgb="FF009900"/>
  </sheetPr>
  <dimension ref="A1:H26"/>
  <sheetViews>
    <sheetView rightToLeft="1" zoomScaleNormal="100" workbookViewId="0"/>
  </sheetViews>
  <sheetFormatPr defaultRowHeight="15"/>
  <cols>
    <col min="1" max="1" width="30.25" style="14" bestFit="1" customWidth="1"/>
    <col min="2" max="16384" width="9" style="14"/>
  </cols>
  <sheetData>
    <row r="1" spans="1:8">
      <c r="A1" s="14" t="s">
        <v>128</v>
      </c>
    </row>
    <row r="2" spans="1:8">
      <c r="A2" s="14" t="s">
        <v>122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15" t="s">
        <v>83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rgb="FF009900"/>
  </sheetPr>
  <dimension ref="A1:I209"/>
  <sheetViews>
    <sheetView rightToLeft="1" zoomScaleNormal="100" workbookViewId="0">
      <pane xSplit="1" ySplit="1" topLeftCell="B2" activePane="bottomRight" state="frozen"/>
      <selection activeCell="C33" sqref="C33"/>
      <selection pane="topRight" activeCell="C33" sqref="C33"/>
      <selection pane="bottomLeft" activeCell="C33" sqref="C33"/>
      <selection pane="bottomRight"/>
    </sheetView>
  </sheetViews>
  <sheetFormatPr defaultRowHeight="15"/>
  <cols>
    <col min="1" max="1" width="9" style="55"/>
    <col min="2" max="2" width="25.875" style="55" customWidth="1"/>
    <col min="3" max="3" width="37.125" style="55" customWidth="1"/>
    <col min="4" max="4" width="18.375" style="55" customWidth="1"/>
    <col min="5" max="9" width="9" style="14"/>
    <col min="10" max="10" width="12.5" bestFit="1" customWidth="1"/>
    <col min="11" max="11" width="15.5" bestFit="1" customWidth="1"/>
    <col min="13" max="13" width="29.875" bestFit="1" customWidth="1"/>
    <col min="14" max="14" width="12.5" bestFit="1" customWidth="1"/>
  </cols>
  <sheetData>
    <row r="1" spans="1:6" s="14" customFormat="1" ht="45">
      <c r="A1" s="44" t="s">
        <v>18</v>
      </c>
      <c r="B1" s="29" t="s">
        <v>2</v>
      </c>
      <c r="C1" s="29" t="s">
        <v>1</v>
      </c>
      <c r="D1" s="30" t="s">
        <v>33</v>
      </c>
      <c r="E1" s="163" t="s">
        <v>91</v>
      </c>
      <c r="F1" s="163" t="s">
        <v>116</v>
      </c>
    </row>
    <row r="2" spans="1:6" s="14" customFormat="1">
      <c r="A2" s="39">
        <v>42004</v>
      </c>
      <c r="B2" s="4">
        <v>20749.578884031886</v>
      </c>
      <c r="C2" s="4">
        <v>12222.132928095618</v>
      </c>
      <c r="D2" s="40">
        <v>-27069.928561092584</v>
      </c>
      <c r="E2" s="14">
        <v>-8184.9478507465947</v>
      </c>
      <c r="F2" s="59">
        <f t="shared" ref="F2:F33" si="0">B2+C2+D2+E2</f>
        <v>-2283.164599711673</v>
      </c>
    </row>
    <row r="3" spans="1:6" s="14" customFormat="1">
      <c r="A3" s="39">
        <v>42035</v>
      </c>
      <c r="B3" s="4">
        <v>19904.968109072372</v>
      </c>
      <c r="C3" s="4">
        <v>13027</v>
      </c>
      <c r="D3" s="40">
        <v>-25882.948700438425</v>
      </c>
      <c r="E3" s="14">
        <v>-8795.7749034550616</v>
      </c>
      <c r="F3" s="59">
        <f t="shared" si="0"/>
        <v>-1746.7554948211109</v>
      </c>
    </row>
    <row r="4" spans="1:6" s="14" customFormat="1">
      <c r="A4" s="39">
        <v>42063</v>
      </c>
      <c r="B4" s="4">
        <v>20159.718499747851</v>
      </c>
      <c r="C4" s="4">
        <v>14275</v>
      </c>
      <c r="D4" s="40">
        <v>-26954.079444889481</v>
      </c>
      <c r="E4" s="14">
        <v>-8871.0083702108113</v>
      </c>
      <c r="F4" s="59">
        <f t="shared" si="0"/>
        <v>-1390.3693153524455</v>
      </c>
    </row>
    <row r="5" spans="1:6" s="14" customFormat="1">
      <c r="A5" s="39">
        <v>42094</v>
      </c>
      <c r="B5" s="4">
        <v>18371.429331658292</v>
      </c>
      <c r="C5" s="4">
        <v>15681</v>
      </c>
      <c r="D5" s="40">
        <v>-26729.285703282196</v>
      </c>
      <c r="E5" s="14">
        <v>-8464.5247874405122</v>
      </c>
      <c r="F5" s="59">
        <f t="shared" si="0"/>
        <v>-1141.3811590644164</v>
      </c>
    </row>
    <row r="6" spans="1:6" s="14" customFormat="1">
      <c r="A6" s="39">
        <v>42124</v>
      </c>
      <c r="B6" s="4">
        <v>18865.948339808339</v>
      </c>
      <c r="C6" s="4">
        <v>14823</v>
      </c>
      <c r="D6" s="40">
        <v>-26911.924662928614</v>
      </c>
      <c r="E6" s="14">
        <v>-8091.2404224210641</v>
      </c>
      <c r="F6" s="59">
        <f t="shared" si="0"/>
        <v>-1314.2167455413382</v>
      </c>
    </row>
    <row r="7" spans="1:6" s="14" customFormat="1">
      <c r="A7" s="39">
        <v>42155</v>
      </c>
      <c r="B7" s="4">
        <v>19898.638761609909</v>
      </c>
      <c r="C7" s="4">
        <v>15190</v>
      </c>
      <c r="D7" s="40">
        <v>-26351.056618132465</v>
      </c>
      <c r="E7" s="14">
        <v>-7823.0898470485599</v>
      </c>
      <c r="F7" s="59">
        <f t="shared" si="0"/>
        <v>914.4922964288844</v>
      </c>
    </row>
    <row r="8" spans="1:6" s="14" customFormat="1">
      <c r="A8" s="39">
        <v>42185</v>
      </c>
      <c r="B8" s="4">
        <v>21982.349249137704</v>
      </c>
      <c r="C8" s="4">
        <v>13213</v>
      </c>
      <c r="D8" s="40">
        <v>-22789.143777562294</v>
      </c>
      <c r="E8" s="14">
        <v>-6421.850134771802</v>
      </c>
      <c r="F8" s="59">
        <f t="shared" si="0"/>
        <v>5984.3553368036073</v>
      </c>
    </row>
    <row r="9" spans="1:6" s="14" customFormat="1">
      <c r="A9" s="39">
        <v>42216</v>
      </c>
      <c r="B9" s="4">
        <v>22241.168220988631</v>
      </c>
      <c r="C9" s="4">
        <v>15080</v>
      </c>
      <c r="D9" s="40">
        <v>-18065.439151387989</v>
      </c>
      <c r="E9" s="14">
        <v>-6792.6371990876014</v>
      </c>
      <c r="F9" s="59">
        <f t="shared" si="0"/>
        <v>12463.091870513044</v>
      </c>
    </row>
    <row r="10" spans="1:6" s="14" customFormat="1">
      <c r="A10" s="39">
        <v>42247</v>
      </c>
      <c r="B10" s="4">
        <v>21757.28869974555</v>
      </c>
      <c r="C10" s="4">
        <v>17478</v>
      </c>
      <c r="D10" s="40">
        <v>-18879.563144898533</v>
      </c>
      <c r="E10" s="14">
        <v>-9180.2051731346419</v>
      </c>
      <c r="F10" s="59">
        <f t="shared" si="0"/>
        <v>11175.520381712375</v>
      </c>
    </row>
    <row r="11" spans="1:6" s="14" customFormat="1">
      <c r="A11" s="39">
        <v>42277</v>
      </c>
      <c r="B11" s="4">
        <v>22317.968605658938</v>
      </c>
      <c r="C11" s="4">
        <v>15661</v>
      </c>
      <c r="D11" s="40">
        <v>-21846.225808352869</v>
      </c>
      <c r="E11" s="14">
        <v>-9354.539492887252</v>
      </c>
      <c r="F11" s="59">
        <f t="shared" si="0"/>
        <v>6778.2033044188211</v>
      </c>
    </row>
    <row r="12" spans="1:6" s="14" customFormat="1">
      <c r="A12" s="39">
        <v>42308</v>
      </c>
      <c r="B12" s="4">
        <v>21696.68437289889</v>
      </c>
      <c r="C12" s="4">
        <v>12937</v>
      </c>
      <c r="D12" s="40">
        <v>-24544.790832675415</v>
      </c>
      <c r="E12" s="14">
        <v>-8535.7541975455042</v>
      </c>
      <c r="F12" s="59">
        <f t="shared" si="0"/>
        <v>1553.1393426779705</v>
      </c>
    </row>
    <row r="13" spans="1:6" s="14" customFormat="1">
      <c r="A13" s="39">
        <v>42338</v>
      </c>
      <c r="B13" s="4">
        <v>21877.804689192675</v>
      </c>
      <c r="C13" s="4">
        <v>12508</v>
      </c>
      <c r="D13" s="40">
        <v>-26847.188119223723</v>
      </c>
      <c r="E13" s="14">
        <v>-9048.3296114223504</v>
      </c>
      <c r="F13" s="59">
        <f t="shared" si="0"/>
        <v>-1509.7130414533949</v>
      </c>
    </row>
    <row r="14" spans="1:6" s="14" customFormat="1">
      <c r="A14" s="39">
        <v>42369</v>
      </c>
      <c r="B14" s="4">
        <v>23154.148308559714</v>
      </c>
      <c r="C14" s="4">
        <v>11230</v>
      </c>
      <c r="D14" s="40">
        <v>-25479.075851907623</v>
      </c>
      <c r="E14" s="14">
        <v>-8180.3818232277854</v>
      </c>
      <c r="F14" s="59">
        <f t="shared" si="0"/>
        <v>724.69063342430582</v>
      </c>
    </row>
    <row r="15" spans="1:6" s="14" customFormat="1">
      <c r="A15" s="39">
        <v>42400</v>
      </c>
      <c r="B15" s="4">
        <v>22202.248286509745</v>
      </c>
      <c r="C15" s="4">
        <v>13380</v>
      </c>
      <c r="D15" s="40">
        <v>-23169.993090566746</v>
      </c>
      <c r="E15" s="14">
        <v>-8493.461125479449</v>
      </c>
      <c r="F15" s="59">
        <f t="shared" si="0"/>
        <v>3918.7940704635457</v>
      </c>
    </row>
    <row r="16" spans="1:6" s="14" customFormat="1">
      <c r="A16" s="39">
        <v>42429</v>
      </c>
      <c r="B16" s="4">
        <v>23054.179877237853</v>
      </c>
      <c r="C16" s="4">
        <v>12812</v>
      </c>
      <c r="D16" s="40">
        <v>-21835.155973400564</v>
      </c>
      <c r="E16" s="14">
        <v>-7299.6211231304842</v>
      </c>
      <c r="F16" s="59">
        <f t="shared" si="0"/>
        <v>6731.4027807068051</v>
      </c>
    </row>
    <row r="17" spans="1:8" s="14" customFormat="1">
      <c r="A17" s="39">
        <v>42460</v>
      </c>
      <c r="B17" s="4">
        <v>22581.84405735528</v>
      </c>
      <c r="C17" s="4">
        <v>9496</v>
      </c>
      <c r="D17" s="40">
        <v>-19860.008593049643</v>
      </c>
      <c r="E17" s="14">
        <v>-6281.4503044348712</v>
      </c>
      <c r="F17" s="59">
        <f t="shared" si="0"/>
        <v>5936.3851598707661</v>
      </c>
    </row>
    <row r="18" spans="1:8" s="14" customFormat="1">
      <c r="A18" s="39">
        <v>42490</v>
      </c>
      <c r="B18" s="4">
        <v>23133.278098909865</v>
      </c>
      <c r="C18" s="4">
        <v>4237</v>
      </c>
      <c r="D18" s="40">
        <v>-19254.301609288581</v>
      </c>
      <c r="E18" s="14">
        <v>-6357.3372087701118</v>
      </c>
      <c r="F18" s="59">
        <f t="shared" si="0"/>
        <v>1758.6392808511719</v>
      </c>
    </row>
    <row r="19" spans="1:8" s="14" customFormat="1">
      <c r="A19" s="39">
        <v>42521</v>
      </c>
      <c r="B19" s="4">
        <v>23891.375509090904</v>
      </c>
      <c r="C19" s="4">
        <v>5888</v>
      </c>
      <c r="D19" s="40">
        <v>-17007.333318119992</v>
      </c>
      <c r="E19" s="14">
        <v>1632.9247125947695</v>
      </c>
      <c r="F19" s="59">
        <f t="shared" si="0"/>
        <v>14404.966903565681</v>
      </c>
    </row>
    <row r="20" spans="1:8" s="14" customFormat="1">
      <c r="A20" s="39">
        <v>42551</v>
      </c>
      <c r="B20" s="4">
        <v>23544.314950598025</v>
      </c>
      <c r="C20" s="4">
        <v>9159</v>
      </c>
      <c r="D20" s="40">
        <v>-19747.287681597023</v>
      </c>
      <c r="E20" s="14">
        <v>-9924.9016587893129</v>
      </c>
      <c r="F20" s="59">
        <f t="shared" si="0"/>
        <v>3031.1256102116895</v>
      </c>
    </row>
    <row r="21" spans="1:8" s="14" customFormat="1">
      <c r="A21" s="39">
        <v>42582</v>
      </c>
      <c r="B21" s="4">
        <v>22666.940551201671</v>
      </c>
      <c r="C21" s="4">
        <v>9723</v>
      </c>
      <c r="D21" s="40">
        <v>-22592.552269324897</v>
      </c>
      <c r="E21" s="14">
        <v>-8234.937990114051</v>
      </c>
      <c r="F21" s="59">
        <f t="shared" si="0"/>
        <v>1562.4502917627233</v>
      </c>
      <c r="H21" s="49"/>
    </row>
    <row r="22" spans="1:8" s="14" customFormat="1">
      <c r="A22" s="39">
        <v>42613</v>
      </c>
      <c r="B22" s="4">
        <v>23079.982015319605</v>
      </c>
      <c r="C22" s="4">
        <v>8121</v>
      </c>
      <c r="D22" s="40">
        <v>-24863.479956353684</v>
      </c>
      <c r="E22" s="14">
        <v>-4337.1355178472459</v>
      </c>
      <c r="F22" s="59">
        <f t="shared" si="0"/>
        <v>2000.3665411186757</v>
      </c>
    </row>
    <row r="23" spans="1:8" s="14" customFormat="1">
      <c r="A23" s="39">
        <v>42643</v>
      </c>
      <c r="B23" s="4">
        <v>24729.358810537517</v>
      </c>
      <c r="C23" s="4">
        <v>7123</v>
      </c>
      <c r="D23" s="40">
        <v>-26464.098131413106</v>
      </c>
      <c r="E23" s="14">
        <v>-4255.9159611278865</v>
      </c>
      <c r="F23" s="59">
        <f t="shared" si="0"/>
        <v>1132.3447179965242</v>
      </c>
    </row>
    <row r="24" spans="1:8" s="14" customFormat="1">
      <c r="A24" s="39">
        <v>42674</v>
      </c>
      <c r="B24" s="4">
        <v>24083.198784099768</v>
      </c>
      <c r="C24" s="4">
        <v>9860</v>
      </c>
      <c r="D24" s="40">
        <v>-26859.675035320666</v>
      </c>
      <c r="E24" s="14">
        <v>-6046.8549821338393</v>
      </c>
      <c r="F24" s="59">
        <f t="shared" si="0"/>
        <v>1036.6687666452626</v>
      </c>
    </row>
    <row r="25" spans="1:8" s="14" customFormat="1">
      <c r="A25" s="39">
        <v>42704</v>
      </c>
      <c r="B25" s="4">
        <v>25449.107814535033</v>
      </c>
      <c r="C25" s="4">
        <v>9926</v>
      </c>
      <c r="D25" s="40">
        <v>-28004.846146081265</v>
      </c>
      <c r="E25" s="14">
        <v>-6800.0324939521888</v>
      </c>
      <c r="F25" s="59">
        <f t="shared" si="0"/>
        <v>570.22917450157911</v>
      </c>
    </row>
    <row r="26" spans="1:8" s="14" customFormat="1">
      <c r="A26" s="39">
        <v>42735</v>
      </c>
      <c r="B26" s="4">
        <v>25217.878915474637</v>
      </c>
      <c r="C26" s="4">
        <v>9470</v>
      </c>
      <c r="D26" s="40">
        <v>-28144.126879891865</v>
      </c>
      <c r="E26" s="14">
        <v>-6534.8611871377916</v>
      </c>
      <c r="F26" s="59">
        <f t="shared" si="0"/>
        <v>8.8908484449775642</v>
      </c>
    </row>
    <row r="27" spans="1:8" s="14" customFormat="1">
      <c r="A27" s="39">
        <v>42766</v>
      </c>
      <c r="B27" s="4">
        <v>23647.001321305379</v>
      </c>
      <c r="C27" s="4">
        <v>10459.430849895933</v>
      </c>
      <c r="D27" s="40">
        <v>-26937.271184933197</v>
      </c>
      <c r="E27" s="14">
        <v>-6219.3997806487732</v>
      </c>
      <c r="F27" s="59">
        <f t="shared" si="0"/>
        <v>949.76120561934113</v>
      </c>
    </row>
    <row r="28" spans="1:8" s="14" customFormat="1">
      <c r="A28" s="39">
        <v>42794</v>
      </c>
      <c r="B28" s="4">
        <v>25397.161453949167</v>
      </c>
      <c r="C28" s="4">
        <v>8885.8617800967604</v>
      </c>
      <c r="D28" s="40">
        <v>-25969.013515011149</v>
      </c>
      <c r="E28" s="14">
        <v>-5429.5776115780782</v>
      </c>
      <c r="F28" s="59">
        <f t="shared" si="0"/>
        <v>2884.4321074566988</v>
      </c>
    </row>
    <row r="29" spans="1:8" s="14" customFormat="1">
      <c r="A29" s="39">
        <v>42825</v>
      </c>
      <c r="B29" s="4">
        <v>25081.42724394273</v>
      </c>
      <c r="C29" s="4">
        <v>7420.4152313731947</v>
      </c>
      <c r="D29" s="40">
        <v>-28272.437508979248</v>
      </c>
      <c r="E29" s="14">
        <v>-4944.2999919658796</v>
      </c>
      <c r="F29" s="59">
        <f t="shared" si="0"/>
        <v>-714.89502562920461</v>
      </c>
    </row>
    <row r="30" spans="1:8" s="14" customFormat="1">
      <c r="A30" s="39">
        <v>42855</v>
      </c>
      <c r="B30" s="4">
        <v>25003.926510085657</v>
      </c>
      <c r="C30" s="4">
        <v>8054.0719874148681</v>
      </c>
      <c r="D30" s="40">
        <v>-28114.335652619338</v>
      </c>
      <c r="E30" s="14">
        <v>-5311.989232586061</v>
      </c>
      <c r="F30" s="59">
        <f t="shared" si="0"/>
        <v>-368.32638770487119</v>
      </c>
    </row>
    <row r="31" spans="1:8" s="14" customFormat="1">
      <c r="A31" s="39">
        <v>42886</v>
      </c>
      <c r="B31" s="4">
        <v>25700.847424880649</v>
      </c>
      <c r="C31" s="4">
        <v>8512.4385664741822</v>
      </c>
      <c r="D31" s="40">
        <v>-29139.316698434832</v>
      </c>
      <c r="E31" s="14">
        <v>-5238.6496431447176</v>
      </c>
      <c r="F31" s="59">
        <f t="shared" si="0"/>
        <v>-164.6803502247185</v>
      </c>
    </row>
    <row r="32" spans="1:8" s="14" customFormat="1">
      <c r="A32" s="39">
        <v>42916</v>
      </c>
      <c r="B32" s="4">
        <v>24872.955921052631</v>
      </c>
      <c r="C32" s="4">
        <v>9064.7425735497927</v>
      </c>
      <c r="D32" s="40">
        <v>-28909.16852521307</v>
      </c>
      <c r="E32" s="14">
        <v>-4077.8591975022291</v>
      </c>
      <c r="F32" s="59">
        <f t="shared" si="0"/>
        <v>950.67077188712483</v>
      </c>
    </row>
    <row r="33" spans="1:6" s="14" customFormat="1">
      <c r="A33" s="39">
        <v>42947</v>
      </c>
      <c r="B33" s="4">
        <v>25067.691762225968</v>
      </c>
      <c r="C33" s="4">
        <v>10933.93827413761</v>
      </c>
      <c r="D33" s="40">
        <v>-29334.525918392697</v>
      </c>
      <c r="E33" s="14">
        <v>-5301.8594574282315</v>
      </c>
      <c r="F33" s="59">
        <f t="shared" si="0"/>
        <v>1365.244660542653</v>
      </c>
    </row>
    <row r="34" spans="1:6" s="14" customFormat="1">
      <c r="A34" s="39">
        <v>42978</v>
      </c>
      <c r="B34" s="4">
        <v>23481.108509454945</v>
      </c>
      <c r="C34" s="4">
        <v>12966.837793562823</v>
      </c>
      <c r="D34" s="40">
        <v>-29809.048986140057</v>
      </c>
      <c r="E34" s="14">
        <v>-5874.1184106170376</v>
      </c>
      <c r="F34" s="59">
        <f t="shared" ref="F34:F65" si="1">B34+C34+D34+E34</f>
        <v>764.77890626067801</v>
      </c>
    </row>
    <row r="35" spans="1:6" s="14" customFormat="1">
      <c r="A35" s="39">
        <v>43008</v>
      </c>
      <c r="B35" s="4">
        <v>22938.777769906494</v>
      </c>
      <c r="C35" s="4">
        <v>12621.688871729726</v>
      </c>
      <c r="D35" s="40">
        <v>-29922.867148737412</v>
      </c>
      <c r="E35" s="14">
        <v>-4770.9619176361712</v>
      </c>
      <c r="F35" s="59">
        <f t="shared" si="1"/>
        <v>866.63757526263271</v>
      </c>
    </row>
    <row r="36" spans="1:6" s="14" customFormat="1">
      <c r="A36" s="39">
        <v>43039</v>
      </c>
      <c r="B36" s="4">
        <v>22426.723382561773</v>
      </c>
      <c r="C36" s="4">
        <v>12873.102221196459</v>
      </c>
      <c r="D36" s="40">
        <v>-29356.80588824951</v>
      </c>
      <c r="E36" s="14">
        <v>-4165.187322587446</v>
      </c>
      <c r="F36" s="59">
        <f t="shared" si="1"/>
        <v>1777.8323929212766</v>
      </c>
    </row>
    <row r="37" spans="1:6" s="14" customFormat="1">
      <c r="A37" s="39">
        <v>43069</v>
      </c>
      <c r="B37" s="4">
        <v>22876.110503000862</v>
      </c>
      <c r="C37" s="4">
        <v>12483.935080381731</v>
      </c>
      <c r="D37" s="40">
        <v>-29765.184721143436</v>
      </c>
      <c r="E37" s="14">
        <v>-4345.6956482984906</v>
      </c>
      <c r="F37" s="59">
        <f t="shared" si="1"/>
        <v>1249.1652139406642</v>
      </c>
    </row>
    <row r="38" spans="1:6" s="14" customFormat="1">
      <c r="A38" s="39">
        <v>43100</v>
      </c>
      <c r="B38" s="4">
        <v>22978.382091145082</v>
      </c>
      <c r="C38" s="4">
        <v>11162.645511128245</v>
      </c>
      <c r="D38" s="40">
        <v>-30063.402414114702</v>
      </c>
      <c r="E38" s="14">
        <v>-4428.7977899510679</v>
      </c>
      <c r="F38" s="59">
        <f t="shared" si="1"/>
        <v>-351.17260179243931</v>
      </c>
    </row>
    <row r="39" spans="1:6" s="14" customFormat="1">
      <c r="A39" s="39">
        <v>43131</v>
      </c>
      <c r="B39" s="4">
        <v>25385.989791483116</v>
      </c>
      <c r="C39" s="4">
        <v>13904.418453094833</v>
      </c>
      <c r="D39" s="40">
        <v>-33322.81989513804</v>
      </c>
      <c r="E39" s="14">
        <v>-4368.0126542512116</v>
      </c>
      <c r="F39" s="59">
        <f t="shared" si="1"/>
        <v>1599.5756951886979</v>
      </c>
    </row>
    <row r="40" spans="1:6" s="14" customFormat="1">
      <c r="A40" s="39">
        <v>43159</v>
      </c>
      <c r="B40" s="4">
        <v>25493.158111908171</v>
      </c>
      <c r="C40" s="4">
        <v>15963.271516653531</v>
      </c>
      <c r="D40" s="40">
        <v>-35103.908228775763</v>
      </c>
      <c r="E40" s="14">
        <v>-4934.7379859912317</v>
      </c>
      <c r="F40" s="59">
        <f t="shared" si="1"/>
        <v>1417.7834137947075</v>
      </c>
    </row>
    <row r="41" spans="1:6" s="14" customFormat="1">
      <c r="A41" s="39">
        <v>43190</v>
      </c>
      <c r="B41" s="4">
        <v>25396.763557199774</v>
      </c>
      <c r="C41" s="4">
        <v>16898.80383954183</v>
      </c>
      <c r="D41" s="40">
        <v>-35347.121686521437</v>
      </c>
      <c r="E41" s="14">
        <v>-4109.5426066670543</v>
      </c>
      <c r="F41" s="59">
        <f t="shared" si="1"/>
        <v>2838.9031035531161</v>
      </c>
    </row>
    <row r="42" spans="1:6" s="14" customFormat="1">
      <c r="A42" s="39">
        <v>43220</v>
      </c>
      <c r="B42" s="4">
        <v>25100.479027313268</v>
      </c>
      <c r="C42" s="4">
        <v>19293.336245131148</v>
      </c>
      <c r="D42" s="40">
        <v>-35475.796940403103</v>
      </c>
      <c r="E42" s="14">
        <v>-5497.9109944345873</v>
      </c>
      <c r="F42" s="59">
        <f t="shared" si="1"/>
        <v>3420.1073376067252</v>
      </c>
    </row>
    <row r="43" spans="1:6">
      <c r="A43" s="39">
        <v>43251</v>
      </c>
      <c r="B43" s="4">
        <v>25225.448081884464</v>
      </c>
      <c r="C43" s="4">
        <v>18850.163163472218</v>
      </c>
      <c r="D43" s="40">
        <v>-35986.293606341998</v>
      </c>
      <c r="E43" s="14">
        <v>-5006.0627417843461</v>
      </c>
      <c r="F43" s="59">
        <f t="shared" si="1"/>
        <v>3083.2548972303375</v>
      </c>
    </row>
    <row r="44" spans="1:6">
      <c r="A44" s="39">
        <v>43281</v>
      </c>
      <c r="B44" s="4">
        <v>23405.574183561639</v>
      </c>
      <c r="C44" s="4">
        <v>22343.198155086182</v>
      </c>
      <c r="D44" s="40">
        <v>-36478.624967627729</v>
      </c>
      <c r="E44" s="14">
        <v>-5665.1835516222309</v>
      </c>
      <c r="F44" s="59">
        <f t="shared" si="1"/>
        <v>3604.9638193978572</v>
      </c>
    </row>
    <row r="45" spans="1:6">
      <c r="A45" s="39">
        <v>43312</v>
      </c>
      <c r="B45" s="4">
        <v>22053.957085152837</v>
      </c>
      <c r="C45" s="4">
        <v>21905.153880899979</v>
      </c>
      <c r="D45" s="40">
        <v>-34441.042179061558</v>
      </c>
      <c r="E45" s="14">
        <v>-5713.5156162124631</v>
      </c>
      <c r="F45" s="59">
        <f t="shared" si="1"/>
        <v>3804.553170778795</v>
      </c>
    </row>
    <row r="46" spans="1:6">
      <c r="A46" s="39">
        <v>43343</v>
      </c>
      <c r="B46" s="4">
        <v>21935.74804661487</v>
      </c>
      <c r="C46" s="4">
        <v>20829.060656589012</v>
      </c>
      <c r="D46" s="40">
        <v>-34806.83745251951</v>
      </c>
      <c r="E46" s="14">
        <v>-5103.9688732377244</v>
      </c>
      <c r="F46" s="59">
        <f t="shared" si="1"/>
        <v>2854.0023774466472</v>
      </c>
    </row>
    <row r="47" spans="1:6">
      <c r="A47" s="39">
        <v>43373</v>
      </c>
      <c r="B47" s="4">
        <v>23109.498406396473</v>
      </c>
      <c r="C47" s="4">
        <v>19242.544914208993</v>
      </c>
      <c r="D47" s="40">
        <v>-34403.653884770589</v>
      </c>
      <c r="E47" s="14">
        <v>-4665.0493658421501</v>
      </c>
      <c r="F47" s="59">
        <f t="shared" si="1"/>
        <v>3283.340069992727</v>
      </c>
    </row>
    <row r="48" spans="1:6">
      <c r="A48" s="39">
        <v>43404</v>
      </c>
      <c r="B48" s="4">
        <v>23308.956248320341</v>
      </c>
      <c r="C48" s="4">
        <v>20257.281136445028</v>
      </c>
      <c r="D48" s="40">
        <v>-34397.895862292644</v>
      </c>
      <c r="E48" s="14">
        <v>-6610.3803536425967</v>
      </c>
      <c r="F48" s="59">
        <f t="shared" si="1"/>
        <v>2557.9611688301247</v>
      </c>
    </row>
    <row r="49" spans="1:6">
      <c r="A49" s="39">
        <v>43434</v>
      </c>
      <c r="B49" s="4">
        <v>21785.972966765734</v>
      </c>
      <c r="C49" s="4">
        <v>20836.994971476961</v>
      </c>
      <c r="D49" s="40">
        <v>-33690.108460545969</v>
      </c>
      <c r="E49" s="14">
        <v>-6640.2498153421411</v>
      </c>
      <c r="F49" s="59">
        <f t="shared" si="1"/>
        <v>2292.6096623545882</v>
      </c>
    </row>
    <row r="50" spans="1:6">
      <c r="A50" s="39">
        <v>43465</v>
      </c>
      <c r="B50" s="4">
        <v>22919.508652614724</v>
      </c>
      <c r="C50" s="4">
        <v>22679.805673465042</v>
      </c>
      <c r="D50" s="40">
        <v>-37882.732678338529</v>
      </c>
      <c r="E50" s="14">
        <v>-8529.4047282693755</v>
      </c>
      <c r="F50" s="59">
        <f t="shared" si="1"/>
        <v>-812.82308052813823</v>
      </c>
    </row>
    <row r="51" spans="1:6">
      <c r="A51" s="39">
        <v>43496</v>
      </c>
      <c r="B51" s="4">
        <v>20437.287564524984</v>
      </c>
      <c r="C51" s="4">
        <v>21138.731310260813</v>
      </c>
      <c r="D51" s="40">
        <v>-36445.830339963322</v>
      </c>
      <c r="E51" s="14">
        <v>-4759.6644118332952</v>
      </c>
      <c r="F51" s="59">
        <f t="shared" si="1"/>
        <v>370.52412298917989</v>
      </c>
    </row>
    <row r="52" spans="1:6">
      <c r="A52" s="39">
        <v>43524</v>
      </c>
      <c r="B52" s="4">
        <v>18802.804664261934</v>
      </c>
      <c r="C52" s="4">
        <v>20881.620390507236</v>
      </c>
      <c r="D52" s="40">
        <v>-36261.080621044435</v>
      </c>
      <c r="E52" s="14">
        <v>-3664.2911346302972</v>
      </c>
      <c r="F52" s="59">
        <f t="shared" si="1"/>
        <v>-240.94670090556247</v>
      </c>
    </row>
    <row r="53" spans="1:6">
      <c r="A53" s="39">
        <v>43555</v>
      </c>
      <c r="B53" s="4">
        <v>21930.680652533043</v>
      </c>
      <c r="C53" s="4">
        <v>19248.975711333522</v>
      </c>
      <c r="D53" s="40">
        <v>-37641.787537901437</v>
      </c>
      <c r="E53" s="14">
        <v>-2521.5898480470491</v>
      </c>
      <c r="F53" s="59">
        <f t="shared" si="1"/>
        <v>1016.2789779180825</v>
      </c>
    </row>
    <row r="54" spans="1:6">
      <c r="A54" s="39">
        <v>43585</v>
      </c>
      <c r="B54" s="4">
        <v>20849.585712305983</v>
      </c>
      <c r="C54" s="4">
        <v>18626.468193177912</v>
      </c>
      <c r="D54" s="40">
        <v>-37209.35994709342</v>
      </c>
      <c r="E54" s="14">
        <v>-1903.0732109625826</v>
      </c>
      <c r="F54" s="59">
        <f t="shared" si="1"/>
        <v>363.62074742789241</v>
      </c>
    </row>
    <row r="55" spans="1:6">
      <c r="A55" s="39">
        <v>43616</v>
      </c>
      <c r="B55" s="4">
        <v>22431.161838194828</v>
      </c>
      <c r="C55" s="4">
        <v>18738.662307927549</v>
      </c>
      <c r="D55" s="40">
        <v>-37020.960185563061</v>
      </c>
      <c r="E55" s="14">
        <v>-2119.6805316869786</v>
      </c>
      <c r="F55" s="59">
        <f t="shared" si="1"/>
        <v>2029.1834288723412</v>
      </c>
    </row>
    <row r="56" spans="1:6">
      <c r="A56" s="39">
        <v>43646</v>
      </c>
      <c r="B56" s="4">
        <v>22024.438934380258</v>
      </c>
      <c r="C56" s="4">
        <v>18386.720018436386</v>
      </c>
      <c r="D56" s="40">
        <v>-37390.37177198616</v>
      </c>
      <c r="E56" s="14">
        <v>-1254.4051413193372</v>
      </c>
      <c r="F56" s="59">
        <f t="shared" si="1"/>
        <v>1766.3820395111472</v>
      </c>
    </row>
    <row r="57" spans="1:6">
      <c r="A57" s="39">
        <v>43677</v>
      </c>
      <c r="B57" s="4">
        <v>22900.297344955696</v>
      </c>
      <c r="C57" s="4">
        <v>16423.536047453334</v>
      </c>
      <c r="D57" s="40">
        <v>-38230.172224850277</v>
      </c>
      <c r="E57" s="14">
        <v>-626.85867390583667</v>
      </c>
      <c r="F57" s="59">
        <f t="shared" si="1"/>
        <v>466.80249365291161</v>
      </c>
    </row>
    <row r="58" spans="1:6">
      <c r="A58" s="39">
        <v>43708</v>
      </c>
      <c r="B58" s="4">
        <v>22879.843089108912</v>
      </c>
      <c r="C58" s="4">
        <v>17521.9486978565</v>
      </c>
      <c r="D58" s="40">
        <v>-39363.634792893106</v>
      </c>
      <c r="E58" s="14">
        <v>-772.59836235654802</v>
      </c>
      <c r="F58" s="59">
        <f t="shared" si="1"/>
        <v>265.55863171575766</v>
      </c>
    </row>
    <row r="59" spans="1:6">
      <c r="A59" s="39">
        <v>43738</v>
      </c>
      <c r="B59" s="4">
        <v>23886.790258472138</v>
      </c>
      <c r="C59" s="4">
        <v>17239.039043088</v>
      </c>
      <c r="D59" s="40">
        <v>-39965.533083636219</v>
      </c>
      <c r="E59" s="14">
        <v>-396.13916227662145</v>
      </c>
      <c r="F59" s="59">
        <f t="shared" si="1"/>
        <v>764.15705564729706</v>
      </c>
    </row>
    <row r="60" spans="1:6">
      <c r="A60" s="39">
        <v>43769</v>
      </c>
      <c r="B60" s="4">
        <v>24277.200875602157</v>
      </c>
      <c r="C60" s="4">
        <v>19368.045175635965</v>
      </c>
      <c r="D60" s="40">
        <v>-40839.23367868986</v>
      </c>
      <c r="E60" s="14">
        <v>-561.51979502988695</v>
      </c>
      <c r="F60" s="59">
        <f t="shared" si="1"/>
        <v>2244.4925775183756</v>
      </c>
    </row>
    <row r="61" spans="1:6">
      <c r="A61" s="39">
        <v>43799</v>
      </c>
      <c r="B61" s="4">
        <v>24075.56020425777</v>
      </c>
      <c r="C61" s="4">
        <v>18538.029349578639</v>
      </c>
      <c r="D61" s="40">
        <v>-41267.264669120181</v>
      </c>
      <c r="E61" s="14">
        <v>-711.66125659631928</v>
      </c>
      <c r="F61" s="59">
        <f t="shared" si="1"/>
        <v>634.66362811991291</v>
      </c>
    </row>
    <row r="62" spans="1:6">
      <c r="A62" s="39">
        <v>43830</v>
      </c>
      <c r="B62" s="4">
        <v>25082.384429976853</v>
      </c>
      <c r="C62" s="4">
        <v>21366.558571931055</v>
      </c>
      <c r="D62" s="40">
        <v>-43771.199398790777</v>
      </c>
      <c r="E62" s="14">
        <v>-838.92086967610544</v>
      </c>
      <c r="F62" s="59">
        <f t="shared" si="1"/>
        <v>1838.8227334410255</v>
      </c>
    </row>
    <row r="63" spans="1:6">
      <c r="A63" s="39">
        <v>43861</v>
      </c>
      <c r="B63" s="4">
        <v>26181.830890371235</v>
      </c>
      <c r="C63" s="4">
        <v>21492.957167804918</v>
      </c>
      <c r="D63" s="40">
        <v>-43651.752507645804</v>
      </c>
      <c r="E63" s="14">
        <v>-849.99743375316871</v>
      </c>
      <c r="F63" s="59">
        <f t="shared" si="1"/>
        <v>3173.0381167771839</v>
      </c>
    </row>
    <row r="64" spans="1:6">
      <c r="A64" s="39">
        <v>43890</v>
      </c>
      <c r="B64" s="4">
        <v>27836.522561292179</v>
      </c>
      <c r="C64" s="4">
        <v>21413.527435722703</v>
      </c>
      <c r="D64" s="40">
        <v>-44058.663826054348</v>
      </c>
      <c r="E64" s="14">
        <v>-731.92106582976658</v>
      </c>
      <c r="F64" s="59">
        <f t="shared" si="1"/>
        <v>4459.4651051307665</v>
      </c>
    </row>
    <row r="65" spans="1:6">
      <c r="A65" s="39">
        <v>43921</v>
      </c>
      <c r="B65" s="4">
        <v>27680.900541374471</v>
      </c>
      <c r="C65" s="4">
        <v>20966.849844340628</v>
      </c>
      <c r="D65" s="40">
        <v>-46295.173572332242</v>
      </c>
      <c r="E65" s="14">
        <v>-3421.8603382619849</v>
      </c>
      <c r="F65" s="59">
        <f t="shared" si="1"/>
        <v>-1069.2835248791243</v>
      </c>
    </row>
    <row r="66" spans="1:6">
      <c r="A66" s="39">
        <v>43951</v>
      </c>
      <c r="B66" s="4">
        <v>29280.991280000002</v>
      </c>
      <c r="C66" s="4">
        <v>19324.918100416176</v>
      </c>
      <c r="D66" s="40">
        <v>-48939.600706999307</v>
      </c>
      <c r="E66" s="14">
        <v>-2185.6612709564647</v>
      </c>
      <c r="F66" s="59">
        <f t="shared" ref="F66:F97" si="2">B66+C66+D66+E66</f>
        <v>-2519.3525975395892</v>
      </c>
    </row>
    <row r="67" spans="1:6">
      <c r="A67" s="39">
        <v>43982</v>
      </c>
      <c r="B67" s="4">
        <v>27708.434217589947</v>
      </c>
      <c r="C67" s="4">
        <v>19266.908727972605</v>
      </c>
      <c r="D67" s="40">
        <v>-49122.106692823363</v>
      </c>
      <c r="E67" s="14">
        <v>-1848.9429263284828</v>
      </c>
      <c r="F67" s="59">
        <f t="shared" si="2"/>
        <v>-3995.706673589294</v>
      </c>
    </row>
    <row r="68" spans="1:6">
      <c r="A68" s="39">
        <v>44012</v>
      </c>
      <c r="B68" s="4">
        <v>30504.584059434503</v>
      </c>
      <c r="C68" s="4">
        <v>19501.292524239117</v>
      </c>
      <c r="D68" s="40">
        <v>-50142.103640344299</v>
      </c>
      <c r="E68" s="14">
        <v>-604.25526912540533</v>
      </c>
      <c r="F68" s="59">
        <f t="shared" si="2"/>
        <v>-740.48232579608464</v>
      </c>
    </row>
    <row r="69" spans="1:6">
      <c r="A69" s="39">
        <v>44043</v>
      </c>
      <c r="B69" s="4">
        <v>32215.228559272302</v>
      </c>
      <c r="C69" s="4">
        <v>24447.869717871286</v>
      </c>
      <c r="D69" s="40">
        <v>-53115.902332222016</v>
      </c>
      <c r="E69" s="14">
        <v>368.21245078800445</v>
      </c>
      <c r="F69" s="59">
        <f t="shared" si="2"/>
        <v>3915.4083957095763</v>
      </c>
    </row>
    <row r="70" spans="1:6">
      <c r="A70" s="39">
        <v>44074</v>
      </c>
      <c r="B70" s="4">
        <v>33007.023438429511</v>
      </c>
      <c r="C70" s="4">
        <v>21142.709431351937</v>
      </c>
      <c r="D70" s="40">
        <v>-54518.08820974722</v>
      </c>
      <c r="E70" s="14">
        <v>925.1440811155453</v>
      </c>
      <c r="F70" s="59">
        <f t="shared" si="2"/>
        <v>556.7887411497768</v>
      </c>
    </row>
    <row r="71" spans="1:6">
      <c r="A71" s="39">
        <v>44104</v>
      </c>
      <c r="B71" s="4">
        <v>32907.702551583854</v>
      </c>
      <c r="C71" s="4">
        <v>23521.321957573542</v>
      </c>
      <c r="D71" s="40">
        <v>-55489.752059368126</v>
      </c>
      <c r="E71" s="14">
        <v>32.562327716830396</v>
      </c>
      <c r="F71" s="59">
        <f t="shared" si="2"/>
        <v>971.83477750610086</v>
      </c>
    </row>
    <row r="72" spans="1:6">
      <c r="A72" s="39">
        <v>44135</v>
      </c>
      <c r="B72" s="4">
        <v>32487.247302746931</v>
      </c>
      <c r="C72" s="4">
        <v>23153.090418823442</v>
      </c>
      <c r="D72" s="40">
        <v>-56495.682597632243</v>
      </c>
      <c r="E72" s="14">
        <v>348.86339216223456</v>
      </c>
      <c r="F72" s="59">
        <f t="shared" si="2"/>
        <v>-506.48148389963575</v>
      </c>
    </row>
    <row r="73" spans="1:6">
      <c r="A73" s="39">
        <v>44165</v>
      </c>
      <c r="B73" s="4">
        <v>34404.132518137849</v>
      </c>
      <c r="C73" s="4">
        <v>21265.009935162354</v>
      </c>
      <c r="D73" s="40">
        <v>-56048.937985018107</v>
      </c>
      <c r="E73" s="14">
        <v>609.10363994320505</v>
      </c>
      <c r="F73" s="59">
        <f t="shared" si="2"/>
        <v>229.30810822529747</v>
      </c>
    </row>
    <row r="74" spans="1:6">
      <c r="A74" s="39">
        <v>44196</v>
      </c>
      <c r="B74" s="4">
        <v>36558.366646967341</v>
      </c>
      <c r="C74" s="4">
        <v>19515.421480726858</v>
      </c>
      <c r="D74" s="40">
        <v>-59093.964473941873</v>
      </c>
      <c r="E74" s="14">
        <v>1540.6904203147164</v>
      </c>
      <c r="F74" s="59">
        <f t="shared" si="2"/>
        <v>-1479.4859259329573</v>
      </c>
    </row>
    <row r="75" spans="1:6">
      <c r="A75" s="39">
        <v>44227</v>
      </c>
      <c r="B75" s="4">
        <v>38766.207790945002</v>
      </c>
      <c r="C75" s="4">
        <v>25679.616277254412</v>
      </c>
      <c r="D75" s="40">
        <v>-66379.936378668877</v>
      </c>
      <c r="E75" s="14">
        <v>250.5887258581067</v>
      </c>
      <c r="F75" s="59">
        <f t="shared" si="2"/>
        <v>-1683.5235846113567</v>
      </c>
    </row>
    <row r="76" spans="1:6">
      <c r="A76" s="39">
        <v>44255</v>
      </c>
      <c r="B76" s="4">
        <v>40460.461750000002</v>
      </c>
      <c r="C76" s="4">
        <v>28642.118542487748</v>
      </c>
      <c r="D76" s="40">
        <v>-70460.263408883926</v>
      </c>
      <c r="E76" s="14">
        <v>10.060128215362539</v>
      </c>
      <c r="F76" s="59">
        <f t="shared" si="2"/>
        <v>-1347.6229881808135</v>
      </c>
    </row>
    <row r="77" spans="1:6">
      <c r="A77" s="39">
        <v>44286</v>
      </c>
      <c r="B77" s="4">
        <v>39331.044331133773</v>
      </c>
      <c r="C77" s="4">
        <v>33338.665865585637</v>
      </c>
      <c r="D77" s="40">
        <v>-72158.385314293526</v>
      </c>
      <c r="E77" s="14">
        <v>-1612.7813142369396</v>
      </c>
      <c r="F77" s="59">
        <f t="shared" si="2"/>
        <v>-1101.4564318110479</v>
      </c>
    </row>
    <row r="78" spans="1:6">
      <c r="A78" s="39">
        <v>44316</v>
      </c>
      <c r="B78" s="4">
        <v>43180.150120110869</v>
      </c>
      <c r="C78" s="4">
        <v>32126.472805303718</v>
      </c>
      <c r="D78" s="40">
        <v>-75823.363742458081</v>
      </c>
      <c r="E78" s="14">
        <v>-652.68933928348201</v>
      </c>
      <c r="F78" s="59">
        <f t="shared" si="2"/>
        <v>-1169.4301563269757</v>
      </c>
    </row>
    <row r="79" spans="1:6">
      <c r="A79" s="39">
        <v>44347</v>
      </c>
      <c r="B79" s="4">
        <v>46136.243040270514</v>
      </c>
      <c r="C79" s="4">
        <v>27356.271527260327</v>
      </c>
      <c r="D79" s="40">
        <v>-77124.520397015978</v>
      </c>
      <c r="E79" s="14">
        <v>-1344.9879447550613</v>
      </c>
      <c r="F79" s="59">
        <f t="shared" si="2"/>
        <v>-4976.9937742401944</v>
      </c>
    </row>
    <row r="80" spans="1:6">
      <c r="A80" s="39">
        <v>44377</v>
      </c>
      <c r="B80" s="4">
        <v>46652.345625766866</v>
      </c>
      <c r="C80" s="4">
        <v>25798.232270791268</v>
      </c>
      <c r="D80" s="40">
        <v>-79563.682480589938</v>
      </c>
      <c r="E80" s="14">
        <v>-657.85812118565389</v>
      </c>
      <c r="F80" s="59">
        <f t="shared" si="2"/>
        <v>-7770.9627052174646</v>
      </c>
    </row>
    <row r="81" spans="1:6">
      <c r="A81" s="39">
        <v>44408</v>
      </c>
      <c r="B81" s="4">
        <v>45106.077278069904</v>
      </c>
      <c r="C81" s="4">
        <v>27943.404048473021</v>
      </c>
      <c r="D81" s="40">
        <v>-79666.508750756679</v>
      </c>
      <c r="E81" s="14">
        <v>-243.06278790721615</v>
      </c>
      <c r="F81" s="59">
        <f t="shared" si="2"/>
        <v>-6860.0902121209692</v>
      </c>
    </row>
    <row r="82" spans="1:6">
      <c r="A82" s="39">
        <v>44439</v>
      </c>
      <c r="B82" s="4">
        <v>48105.304284377926</v>
      </c>
      <c r="C82" s="4">
        <v>28206.54426529699</v>
      </c>
      <c r="D82" s="40">
        <v>-80604.495873441396</v>
      </c>
      <c r="E82" s="14">
        <v>-525.50793840457823</v>
      </c>
      <c r="F82" s="59">
        <f t="shared" si="2"/>
        <v>-4818.1552621710543</v>
      </c>
    </row>
    <row r="83" spans="1:6">
      <c r="A83" s="39">
        <v>44469</v>
      </c>
      <c r="B83" s="4">
        <v>49109.846875193558</v>
      </c>
      <c r="C83" s="4">
        <v>25284.345243316679</v>
      </c>
      <c r="D83" s="40">
        <v>-80393.487427461514</v>
      </c>
      <c r="E83" s="14">
        <v>-675.32594548617192</v>
      </c>
      <c r="F83" s="59">
        <f t="shared" si="2"/>
        <v>-6674.6212544374457</v>
      </c>
    </row>
    <row r="84" spans="1:6">
      <c r="A84" s="39">
        <v>44500</v>
      </c>
      <c r="B84" s="4">
        <v>49540.225547815076</v>
      </c>
      <c r="C84" s="4">
        <v>26475.59818374602</v>
      </c>
      <c r="D84" s="40">
        <v>-82745.621669813117</v>
      </c>
      <c r="E84" s="14">
        <v>-645.19969043714798</v>
      </c>
      <c r="F84" s="59">
        <f t="shared" si="2"/>
        <v>-7374.9976286891615</v>
      </c>
    </row>
    <row r="85" spans="1:6">
      <c r="A85" s="39">
        <v>44530</v>
      </c>
      <c r="B85" s="4">
        <v>55292.777096774189</v>
      </c>
      <c r="C85" s="4">
        <v>28628.094684542011</v>
      </c>
      <c r="D85" s="40">
        <v>-85087.840153237354</v>
      </c>
      <c r="E85" s="14">
        <v>-1633.7283270461774</v>
      </c>
      <c r="F85" s="59">
        <f t="shared" si="2"/>
        <v>-2800.6966989673238</v>
      </c>
    </row>
    <row r="86" spans="1:6">
      <c r="A86" s="39">
        <v>44561</v>
      </c>
      <c r="B86" s="4">
        <v>52996.969913183282</v>
      </c>
      <c r="C86" s="4">
        <v>28035.312784907983</v>
      </c>
      <c r="D86" s="40">
        <v>-85071.289150095836</v>
      </c>
      <c r="E86" s="14">
        <v>-1965.9032751600248</v>
      </c>
      <c r="F86" s="59">
        <f t="shared" si="2"/>
        <v>-6004.9097271645951</v>
      </c>
    </row>
    <row r="87" spans="1:6">
      <c r="A87" s="39">
        <v>44592</v>
      </c>
      <c r="B87" s="4">
        <v>53679.294021909234</v>
      </c>
      <c r="C87" s="4">
        <v>30833.689750547899</v>
      </c>
      <c r="D87" s="40">
        <v>-82919.401200477805</v>
      </c>
      <c r="E87" s="14">
        <v>-3860.2961456498128</v>
      </c>
      <c r="F87" s="59">
        <f t="shared" si="2"/>
        <v>-2266.7135736704772</v>
      </c>
    </row>
    <row r="88" spans="1:6">
      <c r="A88" s="39">
        <v>44620</v>
      </c>
      <c r="B88" s="4">
        <v>49966.295253242744</v>
      </c>
      <c r="C88" s="4">
        <v>30938.781069816872</v>
      </c>
      <c r="D88" s="40">
        <v>-77868.251903118478</v>
      </c>
      <c r="E88" s="14">
        <v>-5557.3591630139235</v>
      </c>
      <c r="F88" s="59">
        <f t="shared" si="2"/>
        <v>-2520.5347430727816</v>
      </c>
    </row>
    <row r="89" spans="1:6">
      <c r="A89" s="39">
        <v>44651</v>
      </c>
      <c r="B89" s="4">
        <v>51082.676061083119</v>
      </c>
      <c r="C89" s="4">
        <v>27219.946048590693</v>
      </c>
      <c r="D89" s="40">
        <v>-78576.768868156068</v>
      </c>
      <c r="E89" s="14">
        <v>-6103.0321475700675</v>
      </c>
      <c r="F89" s="59">
        <f t="shared" si="2"/>
        <v>-6377.1789060523206</v>
      </c>
    </row>
    <row r="90" spans="1:6">
      <c r="A90" s="39">
        <v>44681</v>
      </c>
      <c r="B90" s="4">
        <v>45362.115770274337</v>
      </c>
      <c r="C90" s="4">
        <v>31691.019026321323</v>
      </c>
      <c r="D90" s="40">
        <v>-76809.59837279639</v>
      </c>
      <c r="E90" s="14">
        <v>-6980.792730128891</v>
      </c>
      <c r="F90" s="59">
        <f t="shared" si="2"/>
        <v>-6737.2563063296147</v>
      </c>
    </row>
    <row r="91" spans="1:6">
      <c r="A91" s="39">
        <v>44712</v>
      </c>
      <c r="B91" s="4">
        <v>44999.294275014974</v>
      </c>
      <c r="C91" s="4">
        <v>35570.324555574902</v>
      </c>
      <c r="D91" s="40">
        <v>-76921.111553917319</v>
      </c>
      <c r="E91" s="14">
        <v>-7764.5478784926227</v>
      </c>
      <c r="F91" s="59">
        <f t="shared" si="2"/>
        <v>-4116.0406018200729</v>
      </c>
    </row>
    <row r="92" spans="1:6">
      <c r="A92" s="39">
        <v>44742</v>
      </c>
      <c r="B92" s="4">
        <v>45039.974677142854</v>
      </c>
      <c r="C92" s="4">
        <v>33173.03653521902</v>
      </c>
      <c r="D92" s="40">
        <v>-75842.608883445224</v>
      </c>
      <c r="E92" s="14">
        <v>-9240.0346396746409</v>
      </c>
      <c r="F92" s="59">
        <f t="shared" si="2"/>
        <v>-6869.6323107579901</v>
      </c>
    </row>
    <row r="93" spans="1:6">
      <c r="A93" s="39">
        <v>44773</v>
      </c>
      <c r="B93" s="4">
        <v>48066.757416691238</v>
      </c>
      <c r="C93" s="4">
        <v>31028.16416349115</v>
      </c>
      <c r="D93" s="40">
        <v>-72670.67256959618</v>
      </c>
      <c r="E93" s="14">
        <v>-8830.4717060900384</v>
      </c>
      <c r="F93" s="59">
        <f t="shared" si="2"/>
        <v>-2406.2226955038295</v>
      </c>
    </row>
    <row r="94" spans="1:6">
      <c r="A94" s="39">
        <v>44804</v>
      </c>
      <c r="B94" s="4">
        <v>48812.405683926962</v>
      </c>
      <c r="C94" s="4">
        <v>27290.299138560295</v>
      </c>
      <c r="D94" s="40">
        <v>-70677.150376852805</v>
      </c>
      <c r="E94" s="14">
        <v>-7220.7851441630237</v>
      </c>
      <c r="F94" s="59">
        <f t="shared" si="2"/>
        <v>-1795.2306985285732</v>
      </c>
    </row>
    <row r="95" spans="1:6">
      <c r="A95" s="39">
        <v>44834</v>
      </c>
      <c r="B95" s="4">
        <v>47636.924281682193</v>
      </c>
      <c r="C95" s="4">
        <v>31239.462846129689</v>
      </c>
      <c r="D95" s="40">
        <v>-72994.068375322677</v>
      </c>
      <c r="E95" s="14">
        <v>-10403.819789465462</v>
      </c>
      <c r="F95" s="59">
        <f t="shared" si="2"/>
        <v>-4521.501036976264</v>
      </c>
    </row>
    <row r="96" spans="1:6">
      <c r="A96" s="39">
        <v>44865</v>
      </c>
      <c r="B96" s="4">
        <v>47526.972745042505</v>
      </c>
      <c r="C96" s="4">
        <v>32683.229417110277</v>
      </c>
      <c r="D96" s="40">
        <v>-72156.295729153804</v>
      </c>
      <c r="E96" s="14">
        <v>-9636.6007800704047</v>
      </c>
      <c r="F96" s="59">
        <f t="shared" si="2"/>
        <v>-1582.6943470714268</v>
      </c>
    </row>
    <row r="97" spans="1:6">
      <c r="A97" s="39">
        <v>44895</v>
      </c>
      <c r="B97" s="4">
        <v>47478.458160418479</v>
      </c>
      <c r="C97" s="4">
        <v>27766.522711850757</v>
      </c>
      <c r="D97" s="40">
        <v>-67973.167523657088</v>
      </c>
      <c r="E97" s="14">
        <v>-8560.2768972383292</v>
      </c>
      <c r="F97" s="59">
        <f t="shared" si="2"/>
        <v>-1288.4635486261777</v>
      </c>
    </row>
    <row r="98" spans="1:6">
      <c r="A98" s="39">
        <v>44926</v>
      </c>
      <c r="B98" s="4">
        <v>47829.633805058256</v>
      </c>
      <c r="C98" s="4">
        <v>24700.473060396616</v>
      </c>
      <c r="D98" s="40">
        <v>-67887.940721667692</v>
      </c>
      <c r="E98" s="14">
        <v>-9194.2709502608395</v>
      </c>
      <c r="F98" s="59">
        <f t="shared" ref="F98:F110" si="3">B98+C98+D98+E98</f>
        <v>-4552.1048064736588</v>
      </c>
    </row>
    <row r="99" spans="1:6">
      <c r="A99" s="39">
        <v>44957</v>
      </c>
      <c r="B99" s="182">
        <v>48692.499772661868</v>
      </c>
      <c r="C99" s="182">
        <v>19300.205472185738</v>
      </c>
      <c r="D99" s="183">
        <v>-65541.515352108559</v>
      </c>
      <c r="E99" s="14">
        <v>-6698.4813935182428</v>
      </c>
      <c r="F99" s="59">
        <f t="shared" si="3"/>
        <v>-4247.2915007791999</v>
      </c>
    </row>
    <row r="100" spans="1:6">
      <c r="A100" s="39">
        <v>44985</v>
      </c>
      <c r="B100" s="182">
        <v>48533.470918756815</v>
      </c>
      <c r="C100" s="182">
        <v>18970.009424660006</v>
      </c>
      <c r="D100" s="183">
        <v>-65417.122694542988</v>
      </c>
      <c r="E100" s="14">
        <v>-8681.1493945736238</v>
      </c>
      <c r="F100" s="59">
        <f t="shared" si="3"/>
        <v>-6594.7917456997839</v>
      </c>
    </row>
    <row r="101" spans="1:6">
      <c r="A101" s="39">
        <v>45016</v>
      </c>
      <c r="B101" s="182">
        <v>51879.374035961271</v>
      </c>
      <c r="C101" s="182">
        <v>14214.093625875092</v>
      </c>
      <c r="D101" s="183">
        <v>-63991.962577897233</v>
      </c>
      <c r="E101" s="14">
        <v>-8170.361009256093</v>
      </c>
      <c r="F101" s="59">
        <f t="shared" si="3"/>
        <v>-6068.8559253169669</v>
      </c>
    </row>
    <row r="102" spans="1:6">
      <c r="A102" s="39">
        <v>45046</v>
      </c>
      <c r="B102" s="182">
        <v>51072.860021971988</v>
      </c>
      <c r="C102" s="182">
        <v>13462.149980098378</v>
      </c>
      <c r="D102" s="183">
        <v>-63468.761011133291</v>
      </c>
      <c r="E102" s="14">
        <v>-8405.6018557967345</v>
      </c>
      <c r="F102" s="59">
        <f t="shared" si="3"/>
        <v>-7339.3528648596566</v>
      </c>
    </row>
    <row r="103" spans="1:6">
      <c r="A103" s="39">
        <v>45077</v>
      </c>
      <c r="B103" s="182">
        <v>51640.232982503367</v>
      </c>
      <c r="C103" s="182">
        <v>15483.347227780698</v>
      </c>
      <c r="D103" s="183">
        <v>-63033.90523818427</v>
      </c>
      <c r="E103" s="14">
        <v>-9729.2815833654513</v>
      </c>
      <c r="F103" s="59">
        <f t="shared" si="3"/>
        <v>-5639.6066112656536</v>
      </c>
    </row>
    <row r="104" spans="1:6">
      <c r="A104" s="39">
        <v>45107</v>
      </c>
      <c r="B104" s="182">
        <v>50672.359227027024</v>
      </c>
      <c r="C104" s="182">
        <v>14481.680830720783</v>
      </c>
      <c r="D104" s="183">
        <v>-63011.199948072688</v>
      </c>
      <c r="E104" s="14">
        <v>-9023.3593702845283</v>
      </c>
      <c r="F104" s="59">
        <f t="shared" si="3"/>
        <v>-6880.5192606094097</v>
      </c>
    </row>
    <row r="105" spans="1:6">
      <c r="A105" s="39">
        <v>45138</v>
      </c>
      <c r="B105" s="182">
        <v>50237.436398591926</v>
      </c>
      <c r="C105" s="182">
        <v>16405.942019385995</v>
      </c>
      <c r="D105" s="183">
        <v>-62574.355633032857</v>
      </c>
      <c r="E105" s="14">
        <v>-9308.401082156648</v>
      </c>
      <c r="F105" s="59">
        <f t="shared" si="3"/>
        <v>-5239.3782972115878</v>
      </c>
    </row>
    <row r="106" spans="1:6">
      <c r="A106" s="39">
        <v>45169</v>
      </c>
      <c r="B106" s="182">
        <v>47372.31774796106</v>
      </c>
      <c r="C106" s="182">
        <v>17454.016673582009</v>
      </c>
      <c r="D106" s="183">
        <v>-61552.070541125737</v>
      </c>
      <c r="E106" s="14">
        <v>-10458.943974664598</v>
      </c>
      <c r="F106" s="59">
        <f t="shared" si="3"/>
        <v>-7184.6800942472655</v>
      </c>
    </row>
    <row r="107" spans="1:6">
      <c r="A107" s="39">
        <v>45199</v>
      </c>
      <c r="B107" s="182">
        <v>49179.779351464436</v>
      </c>
      <c r="C107" s="182">
        <v>15252.954530712725</v>
      </c>
      <c r="D107" s="183">
        <v>-61677.030299100639</v>
      </c>
      <c r="E107" s="14">
        <v>-10873.651831612298</v>
      </c>
      <c r="F107" s="59">
        <f t="shared" si="3"/>
        <v>-8117.9482485357748</v>
      </c>
    </row>
    <row r="108" spans="1:6">
      <c r="A108" s="39">
        <v>45230</v>
      </c>
      <c r="B108" s="182">
        <v>47194.050995767975</v>
      </c>
      <c r="C108" s="182">
        <v>20005.082699022267</v>
      </c>
      <c r="D108" s="183">
        <v>-62936.004840767862</v>
      </c>
      <c r="E108" s="14">
        <v>-11308.772709397788</v>
      </c>
      <c r="F108" s="59">
        <f t="shared" si="3"/>
        <v>-7045.6438553754051</v>
      </c>
    </row>
    <row r="109" spans="1:6">
      <c r="A109" s="39">
        <v>45260</v>
      </c>
      <c r="B109" s="182">
        <v>46658.583292945616</v>
      </c>
      <c r="C109" s="182">
        <v>9635.2757085229259</v>
      </c>
      <c r="D109" s="40">
        <v>-55368.272681169816</v>
      </c>
      <c r="E109" s="14">
        <v>-8280.8534214549509</v>
      </c>
      <c r="F109" s="59">
        <f t="shared" si="3"/>
        <v>-7355.267101156227</v>
      </c>
    </row>
    <row r="110" spans="1:6">
      <c r="A110" s="39">
        <v>45291</v>
      </c>
      <c r="B110" s="182">
        <v>42141.024805624482</v>
      </c>
      <c r="C110" s="182">
        <v>3928.5497254240445</v>
      </c>
      <c r="D110" s="40">
        <v>-52032.06198361612</v>
      </c>
      <c r="E110" s="14">
        <v>-6684.5544625491802</v>
      </c>
      <c r="F110" s="59">
        <f t="shared" si="3"/>
        <v>-12647.041915116772</v>
      </c>
    </row>
    <row r="113" spans="4:9">
      <c r="D113" s="184"/>
      <c r="I113" s="54"/>
    </row>
    <row r="114" spans="4:9">
      <c r="I114" s="54"/>
    </row>
    <row r="115" spans="4:9">
      <c r="I115" s="54"/>
    </row>
    <row r="116" spans="4:9">
      <c r="I116" s="54"/>
    </row>
    <row r="117" spans="4:9">
      <c r="I117" s="54"/>
    </row>
    <row r="118" spans="4:9">
      <c r="I118" s="54"/>
    </row>
    <row r="119" spans="4:9">
      <c r="I119" s="54"/>
    </row>
    <row r="120" spans="4:9">
      <c r="I120" s="54"/>
    </row>
    <row r="121" spans="4:9">
      <c r="I121" s="54"/>
    </row>
    <row r="122" spans="4:9">
      <c r="I122" s="54"/>
    </row>
    <row r="123" spans="4:9">
      <c r="I123" s="54"/>
    </row>
    <row r="124" spans="4:9">
      <c r="I124" s="54"/>
    </row>
    <row r="125" spans="4:9">
      <c r="I125" s="54"/>
    </row>
    <row r="126" spans="4:9">
      <c r="I126" s="54"/>
    </row>
    <row r="127" spans="4:9">
      <c r="I127" s="54"/>
    </row>
    <row r="128" spans="4:9">
      <c r="I128" s="54"/>
    </row>
    <row r="129" spans="9:9">
      <c r="I129" s="54"/>
    </row>
    <row r="130" spans="9:9">
      <c r="I130" s="54"/>
    </row>
    <row r="131" spans="9:9">
      <c r="I131" s="54"/>
    </row>
    <row r="132" spans="9:9">
      <c r="I132" s="54"/>
    </row>
    <row r="133" spans="9:9">
      <c r="I133" s="54"/>
    </row>
    <row r="134" spans="9:9">
      <c r="I134" s="54"/>
    </row>
    <row r="135" spans="9:9">
      <c r="I135" s="54"/>
    </row>
    <row r="136" spans="9:9">
      <c r="I136" s="54"/>
    </row>
    <row r="137" spans="9:9">
      <c r="I137" s="54"/>
    </row>
    <row r="138" spans="9:9">
      <c r="I138" s="54"/>
    </row>
    <row r="139" spans="9:9">
      <c r="I139" s="54"/>
    </row>
    <row r="140" spans="9:9">
      <c r="I140" s="54"/>
    </row>
    <row r="141" spans="9:9">
      <c r="I141" s="54"/>
    </row>
    <row r="142" spans="9:9">
      <c r="I142" s="54"/>
    </row>
    <row r="143" spans="9:9">
      <c r="I143" s="54"/>
    </row>
    <row r="144" spans="9:9">
      <c r="I144" s="54"/>
    </row>
    <row r="145" spans="9:9">
      <c r="I145" s="54"/>
    </row>
    <row r="146" spans="9:9">
      <c r="I146" s="54"/>
    </row>
    <row r="147" spans="9:9">
      <c r="I147" s="54"/>
    </row>
    <row r="148" spans="9:9">
      <c r="I148" s="54"/>
    </row>
    <row r="149" spans="9:9">
      <c r="I149" s="54"/>
    </row>
    <row r="150" spans="9:9">
      <c r="I150" s="54"/>
    </row>
    <row r="151" spans="9:9">
      <c r="I151" s="54"/>
    </row>
    <row r="152" spans="9:9">
      <c r="I152" s="54"/>
    </row>
    <row r="153" spans="9:9">
      <c r="I153" s="54"/>
    </row>
    <row r="154" spans="9:9">
      <c r="I154" s="54"/>
    </row>
    <row r="155" spans="9:9">
      <c r="I155" s="54"/>
    </row>
    <row r="156" spans="9:9">
      <c r="I156" s="54"/>
    </row>
    <row r="157" spans="9:9">
      <c r="I157" s="54"/>
    </row>
    <row r="158" spans="9:9">
      <c r="I158" s="54"/>
    </row>
    <row r="159" spans="9:9">
      <c r="I159" s="54"/>
    </row>
    <row r="160" spans="9:9">
      <c r="I160" s="54"/>
    </row>
    <row r="161" spans="9:9">
      <c r="I161" s="54"/>
    </row>
    <row r="162" spans="9:9">
      <c r="I162" s="54"/>
    </row>
    <row r="163" spans="9:9">
      <c r="I163" s="54"/>
    </row>
    <row r="164" spans="9:9">
      <c r="I164" s="54"/>
    </row>
    <row r="165" spans="9:9">
      <c r="I165" s="54"/>
    </row>
    <row r="166" spans="9:9">
      <c r="I166" s="54"/>
    </row>
    <row r="167" spans="9:9">
      <c r="I167" s="54"/>
    </row>
    <row r="168" spans="9:9">
      <c r="I168" s="54"/>
    </row>
    <row r="169" spans="9:9">
      <c r="I169" s="54"/>
    </row>
    <row r="170" spans="9:9">
      <c r="I170" s="54"/>
    </row>
    <row r="171" spans="9:9">
      <c r="I171" s="54"/>
    </row>
    <row r="172" spans="9:9">
      <c r="I172" s="54"/>
    </row>
    <row r="173" spans="9:9">
      <c r="I173" s="54"/>
    </row>
    <row r="174" spans="9:9">
      <c r="I174" s="54"/>
    </row>
    <row r="175" spans="9:9">
      <c r="I175" s="54"/>
    </row>
    <row r="176" spans="9:9">
      <c r="I176" s="54"/>
    </row>
    <row r="177" spans="9:9">
      <c r="I177" s="54"/>
    </row>
    <row r="178" spans="9:9">
      <c r="I178" s="54"/>
    </row>
    <row r="179" spans="9:9">
      <c r="I179" s="54"/>
    </row>
    <row r="180" spans="9:9">
      <c r="I180" s="54"/>
    </row>
    <row r="181" spans="9:9">
      <c r="I181" s="54"/>
    </row>
    <row r="182" spans="9:9">
      <c r="I182" s="54"/>
    </row>
    <row r="183" spans="9:9">
      <c r="I183" s="54"/>
    </row>
    <row r="184" spans="9:9">
      <c r="I184" s="54"/>
    </row>
    <row r="185" spans="9:9">
      <c r="I185" s="54"/>
    </row>
    <row r="186" spans="9:9">
      <c r="I186" s="54"/>
    </row>
    <row r="187" spans="9:9">
      <c r="I187" s="54"/>
    </row>
    <row r="188" spans="9:9">
      <c r="I188" s="54"/>
    </row>
    <row r="189" spans="9:9">
      <c r="I189" s="54"/>
    </row>
    <row r="190" spans="9:9">
      <c r="I190" s="54"/>
    </row>
    <row r="191" spans="9:9">
      <c r="I191" s="54"/>
    </row>
    <row r="192" spans="9:9">
      <c r="I192" s="54"/>
    </row>
    <row r="193" spans="9:9">
      <c r="I193" s="54"/>
    </row>
    <row r="194" spans="9:9">
      <c r="I194" s="54"/>
    </row>
    <row r="195" spans="9:9">
      <c r="I195" s="54"/>
    </row>
    <row r="196" spans="9:9">
      <c r="I196" s="54"/>
    </row>
    <row r="197" spans="9:9">
      <c r="I197" s="54"/>
    </row>
    <row r="198" spans="9:9">
      <c r="I198" s="54"/>
    </row>
    <row r="199" spans="9:9">
      <c r="I199" s="54"/>
    </row>
    <row r="200" spans="9:9">
      <c r="I200" s="54"/>
    </row>
    <row r="201" spans="9:9">
      <c r="I201" s="54"/>
    </row>
    <row r="202" spans="9:9">
      <c r="I202" s="54"/>
    </row>
    <row r="203" spans="9:9">
      <c r="I203" s="54"/>
    </row>
    <row r="204" spans="9:9">
      <c r="I204" s="54"/>
    </row>
    <row r="205" spans="9:9">
      <c r="I205" s="54"/>
    </row>
    <row r="206" spans="9:9">
      <c r="I206" s="54"/>
    </row>
    <row r="207" spans="9:9">
      <c r="I207" s="54"/>
    </row>
    <row r="208" spans="9:9">
      <c r="I208" s="54"/>
    </row>
    <row r="209" spans="9:9">
      <c r="I209" s="5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rgb="FF009900"/>
  </sheetPr>
  <dimension ref="A1:H26"/>
  <sheetViews>
    <sheetView rightToLeft="1" zoomScaleNormal="100" workbookViewId="0"/>
  </sheetViews>
  <sheetFormatPr defaultRowHeight="15"/>
  <cols>
    <col min="1" max="1" width="30.25" style="14" bestFit="1" customWidth="1"/>
    <col min="2" max="16384" width="9" style="14"/>
  </cols>
  <sheetData>
    <row r="1" spans="1:8">
      <c r="A1" s="14" t="s">
        <v>121</v>
      </c>
    </row>
    <row r="2" spans="1:8">
      <c r="A2" s="14" t="s">
        <v>122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15" t="s">
        <v>83</v>
      </c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009900"/>
  </sheetPr>
  <dimension ref="A1:G209"/>
  <sheetViews>
    <sheetView rightToLeft="1" zoomScaleNormal="100" workbookViewId="0">
      <pane xSplit="1" ySplit="1" topLeftCell="B21" activePane="bottomRight" state="frozen"/>
      <selection activeCell="C27" sqref="C27"/>
      <selection pane="topRight" activeCell="C27" sqref="C27"/>
      <selection pane="bottomLeft" activeCell="C27" sqref="C27"/>
      <selection pane="bottomRight"/>
    </sheetView>
  </sheetViews>
  <sheetFormatPr defaultRowHeight="15"/>
  <cols>
    <col min="1" max="1" width="9" style="55"/>
    <col min="2" max="2" width="37.125" style="55" customWidth="1"/>
    <col min="3" max="3" width="18.375" style="55" customWidth="1"/>
    <col min="4" max="4" width="9" style="14"/>
    <col min="5" max="5" width="12.5" style="14" bestFit="1" customWidth="1"/>
    <col min="6" max="6" width="15.5" style="14" bestFit="1" customWidth="1"/>
    <col min="7" max="7" width="9" style="14"/>
    <col min="8" max="8" width="29.875" style="14" bestFit="1" customWidth="1"/>
    <col min="9" max="9" width="12.5" style="14" bestFit="1" customWidth="1"/>
    <col min="10" max="16384" width="9" style="14"/>
  </cols>
  <sheetData>
    <row r="1" spans="1:3" ht="45">
      <c r="A1" s="44" t="s">
        <v>19</v>
      </c>
      <c r="B1" s="29" t="s">
        <v>167</v>
      </c>
      <c r="C1" s="30" t="s">
        <v>168</v>
      </c>
    </row>
    <row r="2" spans="1:3">
      <c r="A2" s="39">
        <v>43861</v>
      </c>
      <c r="B2" s="4">
        <v>3225.52</v>
      </c>
      <c r="C2" s="40">
        <v>130.16815370632548</v>
      </c>
    </row>
    <row r="3" spans="1:3">
      <c r="A3" s="39">
        <v>43890</v>
      </c>
      <c r="B3" s="4">
        <v>2954.22</v>
      </c>
      <c r="C3" s="40">
        <v>880.62803771935705</v>
      </c>
    </row>
    <row r="4" spans="1:3">
      <c r="A4" s="39">
        <v>43921</v>
      </c>
      <c r="B4" s="4">
        <v>2584.59</v>
      </c>
      <c r="C4" s="40">
        <v>12075.408669451186</v>
      </c>
    </row>
    <row r="5" spans="1:3">
      <c r="A5" s="39">
        <v>43951</v>
      </c>
      <c r="B5" s="4">
        <v>2912.43</v>
      </c>
      <c r="C5" s="40">
        <v>11422.440999067494</v>
      </c>
    </row>
    <row r="6" spans="1:3">
      <c r="A6" s="39">
        <v>43982</v>
      </c>
      <c r="B6" s="4">
        <v>3044.31</v>
      </c>
      <c r="C6" s="40">
        <v>11196.404412058233</v>
      </c>
    </row>
    <row r="7" spans="1:3">
      <c r="A7" s="39">
        <v>44012</v>
      </c>
      <c r="B7" s="4">
        <v>3100.29</v>
      </c>
      <c r="C7" s="40">
        <v>10066.047177319477</v>
      </c>
    </row>
    <row r="8" spans="1:3">
      <c r="A8" s="39">
        <v>44043</v>
      </c>
      <c r="B8" s="4">
        <v>3271.12</v>
      </c>
      <c r="C8" s="40">
        <v>7903.9364527674588</v>
      </c>
    </row>
    <row r="9" spans="1:3">
      <c r="A9" s="39">
        <v>44074</v>
      </c>
      <c r="B9" s="4">
        <v>3500.31</v>
      </c>
      <c r="C9" s="40">
        <v>6511.6222579750247</v>
      </c>
    </row>
    <row r="10" spans="1:3">
      <c r="A10" s="39">
        <v>44104</v>
      </c>
      <c r="B10" s="4">
        <v>3363</v>
      </c>
      <c r="C10" s="40">
        <v>7236.4672214231668</v>
      </c>
    </row>
    <row r="11" spans="1:3">
      <c r="A11" s="39">
        <v>44135</v>
      </c>
      <c r="B11" s="4">
        <v>3269.96</v>
      </c>
      <c r="C11" s="40">
        <v>6859.5277328930588</v>
      </c>
    </row>
    <row r="12" spans="1:3">
      <c r="A12" s="39">
        <v>44165</v>
      </c>
      <c r="B12" s="4">
        <v>3621.63</v>
      </c>
      <c r="C12" s="40">
        <v>5583.3734710617146</v>
      </c>
    </row>
    <row r="13" spans="1:3">
      <c r="A13" s="39">
        <v>44196</v>
      </c>
      <c r="B13" s="4">
        <v>3756.07</v>
      </c>
      <c r="C13" s="40">
        <v>2466.3475666456075</v>
      </c>
    </row>
    <row r="14" spans="1:3">
      <c r="A14" s="39">
        <v>44227</v>
      </c>
      <c r="B14" s="4">
        <v>3714.24</v>
      </c>
      <c r="C14" s="40">
        <v>-321.27096157427468</v>
      </c>
    </row>
    <row r="15" spans="1:3">
      <c r="A15" s="39">
        <v>44255</v>
      </c>
      <c r="B15" s="4">
        <v>3811.15</v>
      </c>
      <c r="C15" s="40">
        <v>-3447.5162761387701</v>
      </c>
    </row>
    <row r="16" spans="1:3">
      <c r="A16" s="39">
        <v>44286</v>
      </c>
      <c r="B16" s="4">
        <v>3972.89</v>
      </c>
      <c r="C16" s="40">
        <v>-3634.4088423995822</v>
      </c>
    </row>
    <row r="17" spans="1:3">
      <c r="A17" s="39">
        <v>44316</v>
      </c>
      <c r="B17" s="4">
        <v>4181.17</v>
      </c>
      <c r="C17" s="40">
        <v>-8002.6426174171047</v>
      </c>
    </row>
    <row r="18" spans="1:3">
      <c r="A18" s="39">
        <v>44347</v>
      </c>
      <c r="B18" s="4">
        <v>4204.1099999999997</v>
      </c>
      <c r="C18" s="40">
        <v>-9050.5885796735874</v>
      </c>
    </row>
    <row r="19" spans="1:3">
      <c r="A19" s="39">
        <v>44377</v>
      </c>
      <c r="B19" s="4">
        <v>4297.5</v>
      </c>
      <c r="C19" s="40">
        <v>-14555.863252666724</v>
      </c>
    </row>
    <row r="20" spans="1:3">
      <c r="A20" s="39">
        <v>44408</v>
      </c>
      <c r="B20" s="4">
        <v>4395.26</v>
      </c>
      <c r="C20" s="40">
        <v>-16567.268239125216</v>
      </c>
    </row>
    <row r="21" spans="1:3">
      <c r="A21" s="39">
        <v>44439</v>
      </c>
      <c r="B21" s="4">
        <v>4522.68</v>
      </c>
      <c r="C21" s="40">
        <v>-17950.595843356339</v>
      </c>
    </row>
    <row r="22" spans="1:3">
      <c r="A22" s="39">
        <v>44469</v>
      </c>
      <c r="B22" s="4">
        <v>4307.54</v>
      </c>
      <c r="C22" s="40">
        <v>-17811.450981845104</v>
      </c>
    </row>
    <row r="23" spans="1:3">
      <c r="A23" s="39">
        <v>44500</v>
      </c>
      <c r="B23" s="4">
        <v>4605.38</v>
      </c>
      <c r="C23" s="40">
        <v>-20000.692701851694</v>
      </c>
    </row>
    <row r="24" spans="1:3">
      <c r="A24" s="39">
        <v>44530</v>
      </c>
      <c r="B24" s="4">
        <v>4567</v>
      </c>
      <c r="C24" s="40">
        <v>-23850.402871203321</v>
      </c>
    </row>
    <row r="25" spans="1:3">
      <c r="A25" s="39">
        <v>44561</v>
      </c>
      <c r="B25" s="4">
        <v>4766.18</v>
      </c>
      <c r="C25" s="40">
        <v>-24765.598340027827</v>
      </c>
    </row>
    <row r="26" spans="1:3">
      <c r="A26" s="39">
        <v>44592</v>
      </c>
      <c r="B26" s="4">
        <v>4515.55</v>
      </c>
      <c r="C26" s="40">
        <v>-18706.441300240316</v>
      </c>
    </row>
    <row r="27" spans="1:3">
      <c r="A27" s="39">
        <v>44620</v>
      </c>
      <c r="B27" s="4">
        <v>4373.9399999999996</v>
      </c>
      <c r="C27" s="40">
        <v>-14058.728007304373</v>
      </c>
    </row>
    <row r="28" spans="1:3">
      <c r="A28" s="39">
        <v>44651</v>
      </c>
      <c r="B28" s="4">
        <v>4530.41</v>
      </c>
      <c r="C28" s="40">
        <v>-12221.807030090593</v>
      </c>
    </row>
    <row r="29" spans="1:3">
      <c r="A29" s="39">
        <v>44681</v>
      </c>
      <c r="B29" s="4">
        <v>4131.93</v>
      </c>
      <c r="C29" s="40">
        <v>-10945.268252708211</v>
      </c>
    </row>
    <row r="30" spans="1:3">
      <c r="A30" s="39">
        <v>44712</v>
      </c>
      <c r="B30" s="4">
        <v>4132.1499999999996</v>
      </c>
      <c r="C30" s="40">
        <v>-10408.040175394341</v>
      </c>
    </row>
    <row r="31" spans="1:3">
      <c r="A31" s="39">
        <v>44742</v>
      </c>
      <c r="B31" s="4">
        <v>3785.38</v>
      </c>
      <c r="C31" s="40">
        <v>-7426.2812154643079</v>
      </c>
    </row>
    <row r="32" spans="1:3">
      <c r="A32" s="39">
        <v>44773</v>
      </c>
      <c r="B32" s="4">
        <v>4130.29</v>
      </c>
      <c r="C32" s="40">
        <v>-7702.5816025386939</v>
      </c>
    </row>
    <row r="33" spans="1:3">
      <c r="A33" s="39">
        <v>44804</v>
      </c>
      <c r="B33" s="4">
        <v>3955</v>
      </c>
      <c r="C33" s="40">
        <v>-8680.0341461114767</v>
      </c>
    </row>
    <row r="34" spans="1:3">
      <c r="A34" s="39">
        <v>44834</v>
      </c>
      <c r="B34" s="4">
        <v>3585.62</v>
      </c>
      <c r="C34" s="40">
        <v>-5966.64118178028</v>
      </c>
    </row>
    <row r="35" spans="1:3">
      <c r="A35" s="39">
        <v>44865</v>
      </c>
      <c r="B35" s="4">
        <v>3871.98</v>
      </c>
      <c r="C35" s="40">
        <v>-4210.3931422667683</v>
      </c>
    </row>
    <row r="36" spans="1:3">
      <c r="A36" s="39">
        <v>44895</v>
      </c>
      <c r="B36" s="4">
        <v>4080.11</v>
      </c>
      <c r="C36" s="40">
        <v>-4419.1740186537681</v>
      </c>
    </row>
    <row r="37" spans="1:3">
      <c r="A37" s="39">
        <v>44926</v>
      </c>
      <c r="B37" s="4">
        <v>3839.5</v>
      </c>
      <c r="C37" s="40">
        <v>-2625.7558901958982</v>
      </c>
    </row>
    <row r="38" spans="1:3">
      <c r="A38" s="39">
        <v>44957</v>
      </c>
      <c r="B38" s="4">
        <v>4076.6</v>
      </c>
      <c r="C38" s="40">
        <v>-866.94190521982205</v>
      </c>
    </row>
    <row r="39" spans="1:3">
      <c r="A39" s="39">
        <v>44985</v>
      </c>
      <c r="B39" s="4">
        <v>3970.15</v>
      </c>
      <c r="C39" s="40">
        <v>-1037.2073836080535</v>
      </c>
    </row>
    <row r="40" spans="1:3">
      <c r="A40" s="39">
        <v>45016</v>
      </c>
      <c r="B40" s="4">
        <v>4109.3100000000004</v>
      </c>
      <c r="C40" s="40">
        <v>1619.2409256753872</v>
      </c>
    </row>
    <row r="41" spans="1:3">
      <c r="A41" s="39">
        <v>45046</v>
      </c>
      <c r="B41" s="4">
        <v>4169.4799999999996</v>
      </c>
      <c r="C41" s="40">
        <v>205.464680416909</v>
      </c>
    </row>
    <row r="42" spans="1:3">
      <c r="A42" s="39">
        <v>45077</v>
      </c>
      <c r="B42" s="4">
        <v>4179.83</v>
      </c>
      <c r="C42" s="40">
        <v>1270.932352463926</v>
      </c>
    </row>
    <row r="43" spans="1:3">
      <c r="A43" s="39">
        <v>45107</v>
      </c>
      <c r="B43" s="4">
        <v>4450.38</v>
      </c>
      <c r="C43" s="40">
        <v>1297.3764985354142</v>
      </c>
    </row>
    <row r="44" spans="1:3">
      <c r="A44" s="39">
        <v>45138</v>
      </c>
      <c r="B44" s="4">
        <v>4588.96</v>
      </c>
      <c r="C44" s="40">
        <v>710.54912712361886</v>
      </c>
    </row>
    <row r="45" spans="1:3">
      <c r="A45" s="39">
        <v>45169</v>
      </c>
      <c r="B45" s="4">
        <v>4507.66</v>
      </c>
      <c r="C45" s="40">
        <v>2266.7711426080364</v>
      </c>
    </row>
    <row r="46" spans="1:3">
      <c r="A46" s="39">
        <v>45199</v>
      </c>
      <c r="B46" s="4">
        <v>4288.05</v>
      </c>
      <c r="C46" s="40">
        <v>3902.5387757398503</v>
      </c>
    </row>
    <row r="47" spans="1:3">
      <c r="A47" s="39">
        <v>45230</v>
      </c>
      <c r="B47" s="4">
        <v>4193.8</v>
      </c>
      <c r="C47" s="40">
        <v>7411.1028169312103</v>
      </c>
    </row>
    <row r="48" spans="1:3">
      <c r="A48" s="39">
        <v>45260</v>
      </c>
      <c r="B48" s="4">
        <v>4567.8</v>
      </c>
      <c r="C48" s="40">
        <v>9089.9490867068998</v>
      </c>
    </row>
    <row r="49" spans="1:3">
      <c r="A49" s="39">
        <v>45291</v>
      </c>
      <c r="B49" s="4">
        <v>4769.83</v>
      </c>
      <c r="C49" s="40">
        <v>9191.144982546477</v>
      </c>
    </row>
    <row r="113" spans="4:4">
      <c r="D113" s="54"/>
    </row>
    <row r="114" spans="4:4">
      <c r="D114" s="54"/>
    </row>
    <row r="115" spans="4:4">
      <c r="D115" s="54"/>
    </row>
    <row r="116" spans="4:4">
      <c r="D116" s="54"/>
    </row>
    <row r="117" spans="4:4">
      <c r="D117" s="54"/>
    </row>
    <row r="118" spans="4:4">
      <c r="D118" s="54"/>
    </row>
    <row r="119" spans="4:4">
      <c r="D119" s="54"/>
    </row>
    <row r="120" spans="4:4">
      <c r="D120" s="54"/>
    </row>
    <row r="121" spans="4:4">
      <c r="D121" s="54"/>
    </row>
    <row r="122" spans="4:4">
      <c r="D122" s="54"/>
    </row>
    <row r="123" spans="4:4">
      <c r="D123" s="54"/>
    </row>
    <row r="124" spans="4:4">
      <c r="D124" s="54"/>
    </row>
    <row r="125" spans="4:4">
      <c r="D125" s="54"/>
    </row>
    <row r="126" spans="4:4">
      <c r="D126" s="54"/>
    </row>
    <row r="127" spans="4:4">
      <c r="D127" s="54"/>
    </row>
    <row r="128" spans="4:4">
      <c r="D128" s="54"/>
    </row>
    <row r="129" spans="4:4">
      <c r="D129" s="54"/>
    </row>
    <row r="130" spans="4:4">
      <c r="D130" s="54"/>
    </row>
    <row r="131" spans="4:4">
      <c r="D131" s="54"/>
    </row>
    <row r="132" spans="4:4">
      <c r="D132" s="54"/>
    </row>
    <row r="133" spans="4:4">
      <c r="D133" s="54"/>
    </row>
    <row r="134" spans="4:4">
      <c r="D134" s="54"/>
    </row>
    <row r="135" spans="4:4">
      <c r="D135" s="54"/>
    </row>
    <row r="136" spans="4:4">
      <c r="D136" s="54"/>
    </row>
    <row r="137" spans="4:4">
      <c r="D137" s="54"/>
    </row>
    <row r="138" spans="4:4">
      <c r="D138" s="54"/>
    </row>
    <row r="139" spans="4:4">
      <c r="D139" s="54"/>
    </row>
    <row r="140" spans="4:4">
      <c r="D140" s="54"/>
    </row>
    <row r="141" spans="4:4">
      <c r="D141" s="54"/>
    </row>
    <row r="142" spans="4:4">
      <c r="D142" s="54"/>
    </row>
    <row r="143" spans="4:4">
      <c r="D143" s="54"/>
    </row>
    <row r="144" spans="4:4">
      <c r="D144" s="54"/>
    </row>
    <row r="145" spans="4:7">
      <c r="D145" s="54"/>
    </row>
    <row r="146" spans="4:7">
      <c r="D146" s="54"/>
    </row>
    <row r="147" spans="4:7">
      <c r="D147" s="54"/>
    </row>
    <row r="148" spans="4:7">
      <c r="D148" s="54"/>
    </row>
    <row r="149" spans="4:7">
      <c r="D149" s="54">
        <v>44592</v>
      </c>
      <c r="E149" s="14">
        <v>-53528.889201877959</v>
      </c>
      <c r="F149" s="14">
        <v>53679.294021909234</v>
      </c>
      <c r="G149" s="14">
        <v>150.40482003127545</v>
      </c>
    </row>
    <row r="150" spans="4:7">
      <c r="D150" s="54">
        <v>44620</v>
      </c>
      <c r="E150" s="14">
        <v>-50140.364422483006</v>
      </c>
      <c r="F150" s="14">
        <v>49966.295253242744</v>
      </c>
      <c r="G150" s="14">
        <v>-174.06916924026154</v>
      </c>
    </row>
    <row r="151" spans="4:7">
      <c r="D151" s="54">
        <v>44651</v>
      </c>
      <c r="E151" s="14">
        <v>-51807.89389168768</v>
      </c>
      <c r="F151" s="14">
        <v>51082.676061083119</v>
      </c>
      <c r="G151" s="14">
        <v>-725.21783060456073</v>
      </c>
    </row>
    <row r="152" spans="4:7">
      <c r="D152" s="54">
        <v>44681</v>
      </c>
      <c r="E152" s="14">
        <v>-45830.552306300873</v>
      </c>
      <c r="F152" s="14">
        <v>45362.115770274337</v>
      </c>
      <c r="G152" s="14">
        <v>-468.43653602653649</v>
      </c>
    </row>
    <row r="153" spans="4:7">
      <c r="D153" s="54">
        <v>44712</v>
      </c>
      <c r="E153" s="14">
        <v>-46658.060515278616</v>
      </c>
      <c r="F153" s="14">
        <v>44999.294275014974</v>
      </c>
      <c r="G153" s="14">
        <v>-1658.7662402636415</v>
      </c>
    </row>
    <row r="154" spans="4:7">
      <c r="D154" s="54">
        <v>44742</v>
      </c>
      <c r="E154" s="14">
        <v>-46645.303428571453</v>
      </c>
      <c r="F154" s="14">
        <v>45039.974677142854</v>
      </c>
      <c r="G154" s="14">
        <v>-1605.3287514285985</v>
      </c>
    </row>
    <row r="155" spans="4:7">
      <c r="D155" s="54">
        <v>44773</v>
      </c>
      <c r="E155" s="14">
        <v>-48239.004718372191</v>
      </c>
      <c r="F155" s="14">
        <v>48066.757416691238</v>
      </c>
      <c r="G155" s="14">
        <v>-172.24730168095266</v>
      </c>
    </row>
    <row r="156" spans="4:7">
      <c r="D156" s="54">
        <v>44804</v>
      </c>
      <c r="E156" s="14">
        <v>-49612.343310386132</v>
      </c>
      <c r="F156" s="14">
        <v>48812.405683926962</v>
      </c>
      <c r="G156" s="14">
        <v>-799.93762645917013</v>
      </c>
    </row>
    <row r="157" spans="4:7">
      <c r="D157" s="54">
        <v>44834</v>
      </c>
      <c r="E157" s="14">
        <v>-49409.242449901212</v>
      </c>
      <c r="F157" s="14">
        <v>47636.924281682193</v>
      </c>
      <c r="G157" s="14">
        <v>-1772.3181682190188</v>
      </c>
    </row>
    <row r="158" spans="4:7">
      <c r="D158" s="54">
        <v>44865</v>
      </c>
      <c r="E158" s="14">
        <v>-49285.903852691219</v>
      </c>
      <c r="F158" s="14">
        <v>47526.972745042505</v>
      </c>
      <c r="G158" s="14">
        <v>-1758.9311076487138</v>
      </c>
    </row>
    <row r="159" spans="4:7">
      <c r="D159" s="54">
        <v>44895</v>
      </c>
      <c r="E159" s="14">
        <v>-47981.725951758242</v>
      </c>
      <c r="F159" s="14">
        <v>47478.458160418479</v>
      </c>
      <c r="G159" s="14">
        <v>-503.26779133976379</v>
      </c>
    </row>
    <row r="160" spans="4:7">
      <c r="D160" s="54">
        <v>44926</v>
      </c>
      <c r="E160" s="14">
        <v>-49841.479965899402</v>
      </c>
      <c r="F160" s="14">
        <v>47829.633805058256</v>
      </c>
      <c r="G160" s="14">
        <v>-2011.8461608411453</v>
      </c>
    </row>
    <row r="161" spans="4:7">
      <c r="D161" s="54">
        <v>44957</v>
      </c>
      <c r="E161" s="14">
        <v>-50113.299856115103</v>
      </c>
      <c r="F161" s="14">
        <v>48692.499772661868</v>
      </c>
      <c r="G161" s="14">
        <v>-1420.8000834532359</v>
      </c>
    </row>
    <row r="162" spans="4:7">
      <c r="D162" s="54">
        <v>44985</v>
      </c>
      <c r="E162" s="14">
        <v>-49949.190839694653</v>
      </c>
      <c r="F162" s="14">
        <v>48533.470918756815</v>
      </c>
      <c r="G162" s="14">
        <v>-1415.7199209378377</v>
      </c>
    </row>
    <row r="163" spans="4:7">
      <c r="D163" s="54">
        <v>45016</v>
      </c>
      <c r="E163" s="14">
        <v>-53288.102074688795</v>
      </c>
      <c r="F163" s="14">
        <v>51879.374035961271</v>
      </c>
      <c r="G163" s="14">
        <v>-1408.7280387275241</v>
      </c>
    </row>
    <row r="164" spans="4:7">
      <c r="D164" s="54">
        <v>45046</v>
      </c>
      <c r="E164" s="14">
        <v>-52649.921724800894</v>
      </c>
      <c r="F164" s="14">
        <v>51072.860021971988</v>
      </c>
      <c r="G164" s="14">
        <v>-1577.0617028289053</v>
      </c>
    </row>
    <row r="165" spans="4:7">
      <c r="D165" s="54">
        <v>45077</v>
      </c>
      <c r="E165" s="14">
        <v>-52889.458950201864</v>
      </c>
      <c r="F165" s="14">
        <v>51640.232982503367</v>
      </c>
      <c r="G165" s="14">
        <v>-1249.2259676984977</v>
      </c>
    </row>
    <row r="166" spans="4:7">
      <c r="D166" s="54">
        <v>45107</v>
      </c>
      <c r="E166" s="14">
        <v>-51598.445405405408</v>
      </c>
      <c r="F166" s="14">
        <v>50672.359227027024</v>
      </c>
      <c r="G166" s="14">
        <v>-926.08617837838392</v>
      </c>
    </row>
    <row r="167" spans="4:7">
      <c r="D167" s="54">
        <v>45138</v>
      </c>
      <c r="E167" s="14">
        <v>-50232.26536691036</v>
      </c>
      <c r="F167" s="14">
        <v>50237.436398591926</v>
      </c>
      <c r="G167" s="14">
        <v>5.1710316815660917</v>
      </c>
    </row>
    <row r="168" spans="4:7">
      <c r="D168" s="54">
        <v>45169</v>
      </c>
      <c r="E168" s="14">
        <v>-48122.832412523014</v>
      </c>
      <c r="F168" s="14">
        <v>47372.31774796106</v>
      </c>
      <c r="G168" s="14">
        <v>-750.5146645619534</v>
      </c>
    </row>
    <row r="169" spans="4:7">
      <c r="D169" s="54">
        <v>45199</v>
      </c>
      <c r="E169" s="14">
        <v>-50344.906642259419</v>
      </c>
      <c r="F169" s="14">
        <v>49179.779351464436</v>
      </c>
      <c r="G169" s="14">
        <v>-1165.1272907949824</v>
      </c>
    </row>
    <row r="170" spans="4:7">
      <c r="D170" s="54">
        <v>45230</v>
      </c>
      <c r="E170" s="14">
        <v>-48546.840428180221</v>
      </c>
      <c r="F170" s="14">
        <v>47194.050995767975</v>
      </c>
      <c r="G170" s="14">
        <v>-1352.7894324122462</v>
      </c>
    </row>
    <row r="171" spans="4:7">
      <c r="D171" s="54"/>
    </row>
    <row r="172" spans="4:7">
      <c r="D172" s="54"/>
    </row>
    <row r="173" spans="4:7">
      <c r="D173" s="54"/>
    </row>
    <row r="174" spans="4:7">
      <c r="D174" s="54"/>
    </row>
    <row r="175" spans="4:7">
      <c r="D175" s="54"/>
    </row>
    <row r="176" spans="4:7">
      <c r="D176" s="54"/>
    </row>
    <row r="177" spans="4:4">
      <c r="D177" s="54"/>
    </row>
    <row r="178" spans="4:4">
      <c r="D178" s="54"/>
    </row>
    <row r="179" spans="4:4">
      <c r="D179" s="54"/>
    </row>
    <row r="180" spans="4:4">
      <c r="D180" s="54"/>
    </row>
    <row r="181" spans="4:4">
      <c r="D181" s="54"/>
    </row>
    <row r="182" spans="4:4">
      <c r="D182" s="54"/>
    </row>
    <row r="183" spans="4:4">
      <c r="D183" s="54"/>
    </row>
    <row r="184" spans="4:4">
      <c r="D184" s="54"/>
    </row>
    <row r="185" spans="4:4">
      <c r="D185" s="54"/>
    </row>
    <row r="186" spans="4:4">
      <c r="D186" s="54"/>
    </row>
    <row r="187" spans="4:4">
      <c r="D187" s="54"/>
    </row>
    <row r="188" spans="4:4">
      <c r="D188" s="54"/>
    </row>
    <row r="189" spans="4:4">
      <c r="D189" s="54"/>
    </row>
    <row r="190" spans="4:4">
      <c r="D190" s="54"/>
    </row>
    <row r="191" spans="4:4">
      <c r="D191" s="54"/>
    </row>
    <row r="192" spans="4:4">
      <c r="D192" s="54"/>
    </row>
    <row r="193" spans="4:4">
      <c r="D193" s="54"/>
    </row>
    <row r="194" spans="4:4">
      <c r="D194" s="54"/>
    </row>
    <row r="195" spans="4:4">
      <c r="D195" s="54"/>
    </row>
    <row r="196" spans="4:4">
      <c r="D196" s="54"/>
    </row>
    <row r="197" spans="4:4">
      <c r="D197" s="54"/>
    </row>
    <row r="198" spans="4:4">
      <c r="D198" s="54"/>
    </row>
    <row r="199" spans="4:4">
      <c r="D199" s="54"/>
    </row>
    <row r="200" spans="4:4">
      <c r="D200" s="54"/>
    </row>
    <row r="201" spans="4:4">
      <c r="D201" s="54"/>
    </row>
    <row r="202" spans="4:4">
      <c r="D202" s="54"/>
    </row>
    <row r="203" spans="4:4">
      <c r="D203" s="54"/>
    </row>
    <row r="204" spans="4:4">
      <c r="D204" s="54"/>
    </row>
    <row r="205" spans="4:4">
      <c r="D205" s="54"/>
    </row>
    <row r="206" spans="4:4">
      <c r="D206" s="54"/>
    </row>
    <row r="207" spans="4:4">
      <c r="D207" s="54"/>
    </row>
    <row r="208" spans="4:4">
      <c r="D208" s="54"/>
    </row>
    <row r="209" spans="4:4">
      <c r="D209" s="5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009900"/>
  </sheetPr>
  <dimension ref="A1:H26"/>
  <sheetViews>
    <sheetView rightToLeft="1" topLeftCell="A16" zoomScaleNormal="100" workbookViewId="0"/>
  </sheetViews>
  <sheetFormatPr defaultRowHeight="15"/>
  <cols>
    <col min="1" max="1" width="30.25" style="14" bestFit="1" customWidth="1"/>
    <col min="2" max="16384" width="9" style="14"/>
  </cols>
  <sheetData>
    <row r="1" spans="1:8">
      <c r="A1" s="14" t="s">
        <v>186</v>
      </c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15"/>
      <c r="B15" s="15"/>
      <c r="C15" s="15"/>
      <c r="D15" s="15"/>
      <c r="E15" s="15"/>
      <c r="F15" s="15"/>
      <c r="G15" s="15"/>
      <c r="H15" s="15"/>
    </row>
    <row r="16" spans="1:8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2">
    <tabColor rgb="FF009900"/>
  </sheetPr>
  <dimension ref="A1:O59"/>
  <sheetViews>
    <sheetView rightToLeft="1" zoomScaleNormal="100" workbookViewId="0"/>
  </sheetViews>
  <sheetFormatPr defaultRowHeight="15"/>
  <cols>
    <col min="1" max="1" width="24.25" style="14" bestFit="1" customWidth="1"/>
    <col min="2" max="2" width="44.625" style="14" customWidth="1"/>
    <col min="3" max="4" width="9" style="14"/>
    <col min="5" max="5" width="12" style="14" bestFit="1" customWidth="1"/>
    <col min="6" max="6" width="9.875" style="14" bestFit="1" customWidth="1"/>
    <col min="7" max="16384" width="9" style="14"/>
  </cols>
  <sheetData>
    <row r="1" spans="1:6">
      <c r="A1" s="44" t="s">
        <v>192</v>
      </c>
      <c r="B1" s="44" t="s">
        <v>56</v>
      </c>
      <c r="C1" s="44" t="s">
        <v>93</v>
      </c>
      <c r="D1" s="44" t="s">
        <v>110</v>
      </c>
      <c r="E1" s="44" t="s">
        <v>193</v>
      </c>
      <c r="F1" s="44" t="s">
        <v>194</v>
      </c>
    </row>
    <row r="2" spans="1:6">
      <c r="A2" t="s">
        <v>195</v>
      </c>
      <c r="B2">
        <v>-0.17</v>
      </c>
      <c r="C2">
        <v>-0.93</v>
      </c>
      <c r="D2">
        <v>-0.89</v>
      </c>
      <c r="E2">
        <v>0.76</v>
      </c>
      <c r="F2">
        <v>0.76</v>
      </c>
    </row>
    <row r="3" spans="1:6">
      <c r="A3" t="s">
        <v>196</v>
      </c>
      <c r="B3">
        <v>-0.47</v>
      </c>
      <c r="C3">
        <v>-0.97</v>
      </c>
      <c r="D3">
        <v>-0.84</v>
      </c>
      <c r="E3">
        <v>0.68</v>
      </c>
      <c r="F3">
        <v>0.77</v>
      </c>
    </row>
    <row r="4" spans="1:6">
      <c r="A4" t="s">
        <v>197</v>
      </c>
      <c r="B4">
        <v>-0.65</v>
      </c>
      <c r="C4">
        <v>-0.89</v>
      </c>
      <c r="D4">
        <v>-0.63</v>
      </c>
      <c r="E4">
        <v>0.31</v>
      </c>
      <c r="F4">
        <v>0.79</v>
      </c>
    </row>
    <row r="5" spans="1:6">
      <c r="A5"/>
      <c r="B5"/>
    </row>
    <row r="6" spans="1:6">
      <c r="A6"/>
      <c r="B6"/>
    </row>
    <row r="7" spans="1:6">
      <c r="A7"/>
      <c r="B7"/>
    </row>
    <row r="8" spans="1:6">
      <c r="A8"/>
      <c r="B8"/>
    </row>
    <row r="9" spans="1:6">
      <c r="A9" s="54"/>
      <c r="B9" s="58"/>
    </row>
    <row r="10" spans="1:6">
      <c r="A10" s="54"/>
      <c r="B10" s="58"/>
    </row>
    <row r="11" spans="1:6">
      <c r="A11" s="54"/>
      <c r="B11" s="58"/>
    </row>
    <row r="12" spans="1:6">
      <c r="A12" s="54"/>
      <c r="B12" s="58"/>
    </row>
    <row r="13" spans="1:6">
      <c r="A13" s="54"/>
      <c r="B13" s="58"/>
    </row>
    <row r="14" spans="1:6">
      <c r="A14" s="54"/>
      <c r="B14" s="58"/>
    </row>
    <row r="15" spans="1:6">
      <c r="A15" s="54"/>
      <c r="B15" s="58"/>
    </row>
    <row r="16" spans="1:6">
      <c r="A16" s="54"/>
      <c r="B16" s="58"/>
    </row>
    <row r="17" spans="1:15">
      <c r="A17" s="54"/>
      <c r="B17" s="58"/>
    </row>
    <row r="18" spans="1:15">
      <c r="A18" s="54"/>
      <c r="B18" s="58"/>
    </row>
    <row r="19" spans="1:15">
      <c r="A19" s="54"/>
      <c r="B19" s="58"/>
    </row>
    <row r="20" spans="1:15">
      <c r="A20" s="54"/>
      <c r="B20" s="58"/>
    </row>
    <row r="21" spans="1:15">
      <c r="A21" s="54"/>
      <c r="B21" s="58"/>
    </row>
    <row r="22" spans="1:15">
      <c r="A22" s="54"/>
      <c r="B22" s="58"/>
    </row>
    <row r="23" spans="1:15">
      <c r="A23" s="54"/>
      <c r="B23" s="58"/>
    </row>
    <row r="24" spans="1:15">
      <c r="A24" s="54"/>
      <c r="B24" s="58"/>
    </row>
    <row r="25" spans="1:15">
      <c r="A25" s="54"/>
      <c r="B25" s="58"/>
      <c r="N25" s="145"/>
      <c r="O25" s="146"/>
    </row>
    <row r="26" spans="1:15">
      <c r="A26" s="54"/>
      <c r="B26" s="58"/>
      <c r="N26" s="145"/>
      <c r="O26" s="146"/>
    </row>
    <row r="27" spans="1:15">
      <c r="A27" s="54"/>
      <c r="B27" s="58"/>
      <c r="N27" s="145"/>
      <c r="O27" s="146"/>
    </row>
    <row r="28" spans="1:15">
      <c r="A28" s="54"/>
      <c r="B28" s="58"/>
      <c r="N28" s="145"/>
      <c r="O28" s="146"/>
    </row>
    <row r="29" spans="1:15">
      <c r="A29" s="54"/>
      <c r="B29" s="58"/>
      <c r="N29" s="145"/>
      <c r="O29" s="146"/>
    </row>
    <row r="30" spans="1:15">
      <c r="A30" s="54"/>
      <c r="B30" s="58"/>
      <c r="N30" s="145"/>
      <c r="O30" s="146"/>
    </row>
    <row r="31" spans="1:15">
      <c r="A31" s="54"/>
      <c r="B31" s="58"/>
      <c r="N31" s="145"/>
      <c r="O31" s="146"/>
    </row>
    <row r="32" spans="1:15">
      <c r="A32" s="54"/>
      <c r="B32" s="58"/>
      <c r="N32" s="145"/>
      <c r="O32" s="146"/>
    </row>
    <row r="33" spans="1:2">
      <c r="A33" s="54"/>
      <c r="B33" s="58"/>
    </row>
    <row r="34" spans="1:2">
      <c r="A34" s="54"/>
      <c r="B34" s="58"/>
    </row>
    <row r="35" spans="1:2">
      <c r="A35" s="54"/>
      <c r="B35" s="58"/>
    </row>
    <row r="36" spans="1:2">
      <c r="A36" s="54"/>
      <c r="B36" s="58"/>
    </row>
    <row r="37" spans="1:2">
      <c r="A37" s="54"/>
      <c r="B37" s="58"/>
    </row>
    <row r="38" spans="1:2">
      <c r="A38" s="54"/>
      <c r="B38" s="58"/>
    </row>
    <row r="39" spans="1:2">
      <c r="A39" s="54"/>
      <c r="B39" s="58"/>
    </row>
    <row r="40" spans="1:2">
      <c r="A40" s="54"/>
      <c r="B40" s="58"/>
    </row>
    <row r="41" spans="1:2">
      <c r="A41" s="54"/>
      <c r="B41" s="58"/>
    </row>
    <row r="42" spans="1:2">
      <c r="A42" s="54"/>
      <c r="B42" s="58"/>
    </row>
    <row r="43" spans="1:2">
      <c r="A43" s="54"/>
      <c r="B43" s="58"/>
    </row>
    <row r="44" spans="1:2">
      <c r="A44" s="54"/>
      <c r="B44" s="58"/>
    </row>
    <row r="45" spans="1:2">
      <c r="A45" s="54"/>
      <c r="B45" s="58"/>
    </row>
    <row r="46" spans="1:2">
      <c r="A46" s="54"/>
      <c r="B46" s="58"/>
    </row>
    <row r="47" spans="1:2">
      <c r="A47" s="54"/>
      <c r="B47" s="58"/>
    </row>
    <row r="48" spans="1:2">
      <c r="A48" s="54"/>
      <c r="B48" s="58"/>
    </row>
    <row r="49" spans="1:2">
      <c r="A49" s="54"/>
      <c r="B49" s="58"/>
    </row>
    <row r="50" spans="1:2">
      <c r="A50" s="54"/>
      <c r="B50" s="58"/>
    </row>
    <row r="51" spans="1:2">
      <c r="A51" s="54"/>
      <c r="B51" s="58"/>
    </row>
    <row r="52" spans="1:2">
      <c r="A52" s="54"/>
      <c r="B52" s="58"/>
    </row>
    <row r="53" spans="1:2">
      <c r="A53" s="54"/>
      <c r="B53" s="58"/>
    </row>
    <row r="54" spans="1:2">
      <c r="A54" s="54"/>
      <c r="B54" s="58"/>
    </row>
    <row r="55" spans="1:2">
      <c r="A55" s="54"/>
      <c r="B55" s="58"/>
    </row>
    <row r="56" spans="1:2">
      <c r="A56" s="54"/>
      <c r="B56" s="58"/>
    </row>
    <row r="57" spans="1:2">
      <c r="A57" s="54"/>
      <c r="B57" s="58"/>
    </row>
    <row r="58" spans="1:2">
      <c r="A58" s="54"/>
      <c r="B58" s="58"/>
    </row>
    <row r="59" spans="1:2">
      <c r="A59" s="54"/>
      <c r="B59" s="5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rgb="FF009900"/>
  </sheetPr>
  <dimension ref="A1:N61"/>
  <sheetViews>
    <sheetView rightToLeft="1" zoomScaleNormal="100" workbookViewId="0"/>
  </sheetViews>
  <sheetFormatPr defaultRowHeight="15"/>
  <cols>
    <col min="1" max="1" width="9.875" style="14" bestFit="1" customWidth="1"/>
    <col min="2" max="2" width="18.625" style="14" bestFit="1" customWidth="1"/>
    <col min="3" max="3" width="16.875" style="14" bestFit="1" customWidth="1"/>
    <col min="4" max="11" width="9" style="14"/>
    <col min="12" max="12" width="9.875" style="14" bestFit="1" customWidth="1"/>
    <col min="13" max="16384" width="9" style="14"/>
  </cols>
  <sheetData>
    <row r="1" spans="1:14">
      <c r="A1" s="54" t="s">
        <v>187</v>
      </c>
    </row>
    <row r="2" spans="1:14">
      <c r="L2" s="54"/>
    </row>
    <row r="3" spans="1:14">
      <c r="A3" s="54"/>
      <c r="L3" s="54"/>
    </row>
    <row r="4" spans="1:14">
      <c r="A4" s="54"/>
      <c r="L4" s="54"/>
    </row>
    <row r="5" spans="1:14">
      <c r="A5" s="54"/>
      <c r="L5" s="54"/>
    </row>
    <row r="6" spans="1:14">
      <c r="A6" s="54"/>
      <c r="L6" s="54"/>
    </row>
    <row r="7" spans="1:14">
      <c r="A7" s="54"/>
      <c r="L7" s="54"/>
    </row>
    <row r="8" spans="1:14">
      <c r="A8" s="54"/>
      <c r="L8" s="54"/>
    </row>
    <row r="9" spans="1:14">
      <c r="A9" s="54"/>
      <c r="L9" s="54"/>
    </row>
    <row r="10" spans="1:14">
      <c r="A10" s="54"/>
      <c r="L10" s="54"/>
    </row>
    <row r="11" spans="1:14">
      <c r="A11" s="54"/>
      <c r="L11" s="54"/>
    </row>
    <row r="12" spans="1:14">
      <c r="A12" s="54"/>
      <c r="L12" s="54"/>
    </row>
    <row r="13" spans="1:14">
      <c r="A13" s="54"/>
      <c r="L13" s="54"/>
    </row>
    <row r="14" spans="1:14">
      <c r="A14" s="96"/>
      <c r="B14" s="15"/>
      <c r="C14" s="15"/>
      <c r="D14" s="15"/>
      <c r="E14" s="15"/>
      <c r="F14" s="15"/>
      <c r="G14" s="15"/>
      <c r="H14" s="15"/>
      <c r="L14" s="54"/>
      <c r="N14" s="57"/>
    </row>
    <row r="15" spans="1:14">
      <c r="A15" s="96"/>
      <c r="B15" s="15"/>
      <c r="C15" s="15"/>
      <c r="D15" s="15"/>
      <c r="E15" s="15"/>
      <c r="F15" s="15"/>
      <c r="G15" s="15"/>
      <c r="H15" s="15"/>
    </row>
    <row r="16" spans="1:14">
      <c r="A16" s="96"/>
      <c r="B16" s="15"/>
      <c r="C16" s="15"/>
      <c r="D16" s="15"/>
      <c r="E16" s="15"/>
      <c r="F16" s="15"/>
      <c r="G16" s="15"/>
      <c r="H16" s="15"/>
    </row>
    <row r="17" spans="1:8">
      <c r="A17" s="96"/>
      <c r="B17" s="15"/>
      <c r="C17" s="15"/>
      <c r="D17" s="15"/>
      <c r="E17" s="15"/>
      <c r="F17" s="15"/>
      <c r="G17" s="15"/>
      <c r="H17" s="15"/>
    </row>
    <row r="18" spans="1:8">
      <c r="A18" s="96"/>
      <c r="B18" s="15"/>
      <c r="C18" s="15"/>
      <c r="D18" s="15"/>
      <c r="E18" s="15"/>
      <c r="F18" s="15"/>
      <c r="G18" s="15"/>
      <c r="H18" s="15"/>
    </row>
    <row r="19" spans="1:8">
      <c r="B19" s="15"/>
      <c r="C19" s="15"/>
      <c r="D19" s="15"/>
      <c r="E19" s="15"/>
      <c r="F19" s="15"/>
      <c r="G19" s="15"/>
      <c r="H19" s="15"/>
    </row>
    <row r="20" spans="1:8">
      <c r="A20" s="96"/>
      <c r="B20" s="15"/>
      <c r="C20" s="15"/>
      <c r="D20" s="15"/>
      <c r="E20" s="15"/>
      <c r="F20" s="15"/>
      <c r="G20" s="15"/>
      <c r="H20" s="15"/>
    </row>
    <row r="21" spans="1:8">
      <c r="A21" s="96"/>
      <c r="B21" s="15"/>
      <c r="C21" s="15"/>
      <c r="D21" s="15"/>
      <c r="E21" s="15"/>
      <c r="F21" s="15"/>
      <c r="G21" s="15"/>
      <c r="H21" s="95"/>
    </row>
    <row r="22" spans="1:8">
      <c r="A22" s="96"/>
      <c r="B22" s="15"/>
      <c r="C22" s="15"/>
      <c r="D22" s="15"/>
      <c r="E22" s="15"/>
      <c r="F22" s="15"/>
      <c r="G22" s="15"/>
      <c r="H22" s="15"/>
    </row>
    <row r="23" spans="1:8">
      <c r="A23" s="96"/>
      <c r="B23" s="15"/>
      <c r="C23" s="15"/>
      <c r="D23" s="15"/>
      <c r="E23" s="15"/>
      <c r="F23" s="15"/>
      <c r="G23" s="15"/>
      <c r="H23" s="15"/>
    </row>
    <row r="24" spans="1:8">
      <c r="A24" s="96"/>
      <c r="B24" s="15"/>
      <c r="C24" s="15"/>
      <c r="D24" s="15"/>
      <c r="E24" s="15"/>
      <c r="F24" s="15"/>
      <c r="G24" s="15"/>
      <c r="H24" s="15"/>
    </row>
    <row r="25" spans="1:8">
      <c r="A25" s="96"/>
      <c r="B25" s="15"/>
      <c r="C25" s="15"/>
      <c r="D25" s="15"/>
      <c r="E25" s="15"/>
      <c r="F25" s="15"/>
      <c r="G25" s="15"/>
      <c r="H25" s="15"/>
    </row>
    <row r="26" spans="1:8">
      <c r="A26" s="96"/>
      <c r="B26" s="15"/>
      <c r="C26" s="15"/>
      <c r="D26" s="15"/>
      <c r="E26" s="15"/>
      <c r="F26" s="15"/>
      <c r="G26" s="15"/>
      <c r="H26" s="15"/>
    </row>
    <row r="27" spans="1:8">
      <c r="A27" s="54"/>
    </row>
    <row r="28" spans="1:8">
      <c r="A28" s="54"/>
    </row>
    <row r="29" spans="1:8">
      <c r="A29" s="54"/>
    </row>
    <row r="30" spans="1:8">
      <c r="A30" s="54"/>
    </row>
    <row r="31" spans="1:8">
      <c r="A31" s="54"/>
    </row>
    <row r="32" spans="1:8">
      <c r="A32" s="54"/>
    </row>
    <row r="33" spans="1:1">
      <c r="A33" s="54"/>
    </row>
    <row r="34" spans="1:1">
      <c r="A34" s="54"/>
    </row>
    <row r="35" spans="1:1">
      <c r="A35" s="54"/>
    </row>
    <row r="36" spans="1:1">
      <c r="A36" s="54"/>
    </row>
    <row r="37" spans="1:1">
      <c r="A37" s="54"/>
    </row>
    <row r="38" spans="1:1">
      <c r="A38" s="54"/>
    </row>
    <row r="39" spans="1:1">
      <c r="A39" s="54"/>
    </row>
    <row r="40" spans="1:1">
      <c r="A40" s="54"/>
    </row>
    <row r="41" spans="1:1">
      <c r="A41" s="54"/>
    </row>
    <row r="42" spans="1:1">
      <c r="A42" s="54"/>
    </row>
    <row r="43" spans="1:1">
      <c r="A43" s="54"/>
    </row>
    <row r="44" spans="1:1">
      <c r="A44" s="54"/>
    </row>
    <row r="45" spans="1:1">
      <c r="A45" s="54"/>
    </row>
    <row r="46" spans="1:1">
      <c r="A46" s="54"/>
    </row>
    <row r="47" spans="1:1">
      <c r="A47" s="54"/>
    </row>
    <row r="48" spans="1:1">
      <c r="A48" s="54"/>
    </row>
    <row r="49" spans="1:3">
      <c r="A49" s="54"/>
    </row>
    <row r="50" spans="1:3">
      <c r="A50" s="54"/>
    </row>
    <row r="51" spans="1:3">
      <c r="A51" s="54"/>
    </row>
    <row r="52" spans="1:3">
      <c r="A52" s="54"/>
    </row>
    <row r="53" spans="1:3">
      <c r="A53" s="54"/>
    </row>
    <row r="54" spans="1:3">
      <c r="A54" s="54"/>
    </row>
    <row r="55" spans="1:3">
      <c r="A55" s="54"/>
      <c r="C55" s="57"/>
    </row>
    <row r="56" spans="1:3">
      <c r="A56" s="54"/>
      <c r="C56" s="57"/>
    </row>
    <row r="57" spans="1:3">
      <c r="A57" s="54"/>
      <c r="C57" s="57"/>
    </row>
    <row r="58" spans="1:3">
      <c r="A58" s="54"/>
      <c r="C58" s="57"/>
    </row>
    <row r="59" spans="1:3">
      <c r="A59" s="54"/>
    </row>
    <row r="60" spans="1:3">
      <c r="A60" s="54"/>
    </row>
    <row r="61" spans="1:3">
      <c r="A61" s="54"/>
    </row>
  </sheetData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rgb="FF009900"/>
  </sheetPr>
  <dimension ref="A1:C49"/>
  <sheetViews>
    <sheetView rightToLeft="1" zoomScaleNormal="100" workbookViewId="0"/>
  </sheetViews>
  <sheetFormatPr defaultRowHeight="15"/>
  <cols>
    <col min="1" max="1" width="9" style="55"/>
    <col min="2" max="2" width="25.875" style="55" customWidth="1"/>
    <col min="3" max="3" width="37.125" style="55" customWidth="1"/>
  </cols>
  <sheetData>
    <row r="1" spans="1:3">
      <c r="A1" s="44" t="s">
        <v>19</v>
      </c>
      <c r="B1" s="44" t="s">
        <v>169</v>
      </c>
      <c r="C1" s="44" t="s">
        <v>167</v>
      </c>
    </row>
    <row r="2" spans="1:3">
      <c r="A2" s="39">
        <v>43861</v>
      </c>
      <c r="B2" s="4">
        <v>3.4485999999999999</v>
      </c>
      <c r="C2" s="122">
        <v>3225.52</v>
      </c>
    </row>
    <row r="3" spans="1:3">
      <c r="A3" s="39">
        <v>43890</v>
      </c>
      <c r="B3" s="4">
        <v>3.4493</v>
      </c>
      <c r="C3" s="122">
        <v>2954.22</v>
      </c>
    </row>
    <row r="4" spans="1:3">
      <c r="A4" s="39">
        <v>43921</v>
      </c>
      <c r="B4" s="4">
        <v>3.5684</v>
      </c>
      <c r="C4" s="122">
        <v>2584.59</v>
      </c>
    </row>
    <row r="5" spans="1:3">
      <c r="A5" s="39">
        <v>43951</v>
      </c>
      <c r="B5" s="4">
        <v>3.4988999999999999</v>
      </c>
      <c r="C5" s="122">
        <v>2912.43</v>
      </c>
    </row>
    <row r="6" spans="1:3">
      <c r="A6" s="39">
        <v>43982</v>
      </c>
      <c r="B6" s="4">
        <v>3.5123000000000002</v>
      </c>
      <c r="C6" s="122">
        <v>3044.31</v>
      </c>
    </row>
    <row r="7" spans="1:3">
      <c r="A7" s="39">
        <v>44012</v>
      </c>
      <c r="B7" s="4">
        <v>3.4529000000000001</v>
      </c>
      <c r="C7" s="122">
        <v>3100.29</v>
      </c>
    </row>
    <row r="8" spans="1:3">
      <c r="A8" s="39">
        <v>44043</v>
      </c>
      <c r="B8" s="4">
        <v>3.4032</v>
      </c>
      <c r="C8" s="122">
        <v>3271.12</v>
      </c>
    </row>
    <row r="9" spans="1:3">
      <c r="A9" s="39">
        <v>44074</v>
      </c>
      <c r="B9" s="4">
        <v>3.4001999999999999</v>
      </c>
      <c r="C9" s="122">
        <v>3500.31</v>
      </c>
    </row>
    <row r="10" spans="1:3">
      <c r="A10" s="39">
        <v>44104</v>
      </c>
      <c r="B10" s="4">
        <v>3.4382999999999999</v>
      </c>
      <c r="C10" s="122">
        <v>3363</v>
      </c>
    </row>
    <row r="11" spans="1:3">
      <c r="A11" s="39">
        <v>44135</v>
      </c>
      <c r="B11" s="4">
        <v>3.4382999999999999</v>
      </c>
      <c r="C11" s="122">
        <v>3269.96</v>
      </c>
    </row>
    <row r="12" spans="1:3">
      <c r="A12" s="39">
        <v>44165</v>
      </c>
      <c r="B12" s="4">
        <v>3.3142999999999998</v>
      </c>
      <c r="C12" s="122">
        <v>3621.63</v>
      </c>
    </row>
    <row r="13" spans="1:3">
      <c r="A13" s="39">
        <v>44196</v>
      </c>
      <c r="B13" s="4">
        <v>3.2168000000000001</v>
      </c>
      <c r="C13" s="122">
        <v>3756.07</v>
      </c>
    </row>
    <row r="14" spans="1:3">
      <c r="A14" s="39">
        <v>44227</v>
      </c>
      <c r="B14" s="4">
        <v>3.2829999999999999</v>
      </c>
      <c r="C14" s="122">
        <v>3714.24</v>
      </c>
    </row>
    <row r="15" spans="1:3">
      <c r="A15" s="39">
        <v>44255</v>
      </c>
      <c r="B15" s="4">
        <v>3.2951000000000001</v>
      </c>
      <c r="C15" s="122">
        <v>3811.15</v>
      </c>
    </row>
    <row r="16" spans="1:3">
      <c r="A16" s="39">
        <v>44286</v>
      </c>
      <c r="B16" s="4">
        <v>3.3348</v>
      </c>
      <c r="C16" s="122">
        <v>3972.89</v>
      </c>
    </row>
    <row r="17" spans="1:3">
      <c r="A17" s="39">
        <v>44316</v>
      </c>
      <c r="B17" s="4">
        <v>3.2480000000000002</v>
      </c>
      <c r="C17" s="122">
        <v>4181.17</v>
      </c>
    </row>
    <row r="18" spans="1:3">
      <c r="A18" s="39">
        <v>44347</v>
      </c>
      <c r="B18" s="4">
        <v>3.2488000000000001</v>
      </c>
      <c r="C18" s="122">
        <v>4204.1099999999997</v>
      </c>
    </row>
    <row r="19" spans="1:3">
      <c r="A19" s="39">
        <v>44377</v>
      </c>
      <c r="B19" s="4">
        <v>3.2551999999999999</v>
      </c>
      <c r="C19" s="122">
        <v>4297.5</v>
      </c>
    </row>
    <row r="20" spans="1:3">
      <c r="A20" s="39">
        <v>44408</v>
      </c>
      <c r="B20" s="4">
        <v>3.2364000000000002</v>
      </c>
      <c r="C20" s="122">
        <v>4395.26</v>
      </c>
    </row>
    <row r="21" spans="1:3">
      <c r="A21" s="39">
        <v>44439</v>
      </c>
      <c r="B21" s="4">
        <v>3.2151000000000001</v>
      </c>
      <c r="C21" s="122">
        <v>4522.68</v>
      </c>
    </row>
    <row r="22" spans="1:3">
      <c r="A22" s="39">
        <v>44469</v>
      </c>
      <c r="B22" s="4">
        <v>3.2198000000000002</v>
      </c>
      <c r="C22" s="122">
        <v>4307.54</v>
      </c>
    </row>
    <row r="23" spans="1:3">
      <c r="A23" s="39">
        <v>44500</v>
      </c>
      <c r="B23" s="4">
        <v>3.1631</v>
      </c>
      <c r="C23" s="122">
        <v>4605.38</v>
      </c>
    </row>
    <row r="24" spans="1:3">
      <c r="A24" s="39">
        <v>44530</v>
      </c>
      <c r="B24" s="4">
        <v>3.1596000000000002</v>
      </c>
      <c r="C24" s="122">
        <v>4567</v>
      </c>
    </row>
    <row r="25" spans="1:3">
      <c r="A25" s="39">
        <v>44561</v>
      </c>
      <c r="B25" s="4">
        <v>3.113</v>
      </c>
      <c r="C25" s="122">
        <v>4766.18</v>
      </c>
    </row>
    <row r="26" spans="1:3">
      <c r="A26" s="39">
        <v>44592</v>
      </c>
      <c r="B26" s="4">
        <v>3.1974</v>
      </c>
      <c r="C26" s="122">
        <v>4515.55</v>
      </c>
    </row>
    <row r="27" spans="1:3">
      <c r="A27" s="39">
        <v>44620</v>
      </c>
      <c r="B27" s="4">
        <v>3.2298</v>
      </c>
      <c r="C27" s="122">
        <v>4373.9399999999996</v>
      </c>
    </row>
    <row r="28" spans="1:3">
      <c r="A28" s="39">
        <v>44651</v>
      </c>
      <c r="B28" s="4">
        <v>3.1779000000000002</v>
      </c>
      <c r="C28" s="122">
        <v>4530.41</v>
      </c>
    </row>
    <row r="29" spans="1:3">
      <c r="A29" s="39">
        <v>44681</v>
      </c>
      <c r="B29" s="4">
        <v>3.3138000000000001</v>
      </c>
      <c r="C29" s="122">
        <v>4131.93</v>
      </c>
    </row>
    <row r="30" spans="1:3">
      <c r="A30" s="39">
        <v>44712</v>
      </c>
      <c r="B30" s="4">
        <v>3.3369</v>
      </c>
      <c r="C30" s="122">
        <v>4132.1499999999996</v>
      </c>
    </row>
    <row r="31" spans="1:3">
      <c r="A31" s="39">
        <v>44742</v>
      </c>
      <c r="B31" s="4">
        <v>3.4567999999999999</v>
      </c>
      <c r="C31" s="122">
        <v>3785.38</v>
      </c>
    </row>
    <row r="32" spans="1:3">
      <c r="A32" s="39">
        <v>44773</v>
      </c>
      <c r="B32" s="4">
        <v>3.4116</v>
      </c>
      <c r="C32" s="122">
        <v>4130.29</v>
      </c>
    </row>
    <row r="33" spans="1:3">
      <c r="A33" s="39">
        <v>44804</v>
      </c>
      <c r="B33" s="4">
        <v>3.3275999999999999</v>
      </c>
      <c r="C33" s="122">
        <v>3955</v>
      </c>
    </row>
    <row r="34" spans="1:3">
      <c r="A34" s="39">
        <v>44834</v>
      </c>
      <c r="B34" s="4">
        <v>3.5257999999999998</v>
      </c>
      <c r="C34" s="122">
        <v>3585.62</v>
      </c>
    </row>
    <row r="35" spans="1:3">
      <c r="A35" s="39">
        <v>44865</v>
      </c>
      <c r="B35" s="4">
        <v>3.5486</v>
      </c>
      <c r="C35" s="122">
        <v>3871.98</v>
      </c>
    </row>
    <row r="36" spans="1:3">
      <c r="A36" s="39">
        <v>44895</v>
      </c>
      <c r="B36" s="4">
        <v>3.4422999999999999</v>
      </c>
      <c r="C36" s="122">
        <v>4080.11</v>
      </c>
    </row>
    <row r="37" spans="1:3">
      <c r="A37" s="39">
        <v>44926</v>
      </c>
      <c r="B37" s="4">
        <v>3.5162</v>
      </c>
      <c r="C37" s="122">
        <v>3839.5</v>
      </c>
    </row>
    <row r="38" spans="1:3">
      <c r="A38" s="39">
        <v>44957</v>
      </c>
      <c r="B38" s="4">
        <v>3.4653999999999998</v>
      </c>
      <c r="C38" s="122">
        <v>4076.6</v>
      </c>
    </row>
    <row r="39" spans="1:3">
      <c r="A39" s="39">
        <v>44985</v>
      </c>
      <c r="B39" s="4">
        <v>3.6608999999999998</v>
      </c>
      <c r="C39" s="122">
        <v>3970.15</v>
      </c>
    </row>
    <row r="40" spans="1:3">
      <c r="A40" s="39">
        <v>45016</v>
      </c>
      <c r="B40" s="4">
        <v>3.5981000000000001</v>
      </c>
      <c r="C40" s="122">
        <v>4109.3100000000004</v>
      </c>
    </row>
    <row r="41" spans="1:3">
      <c r="A41" s="39">
        <v>45046</v>
      </c>
      <c r="B41" s="4">
        <v>3.6316000000000002</v>
      </c>
      <c r="C41" s="122">
        <v>4169.4799999999996</v>
      </c>
    </row>
    <row r="42" spans="1:3">
      <c r="A42" s="39">
        <v>45077</v>
      </c>
      <c r="B42" s="4">
        <v>3.7296999999999998</v>
      </c>
      <c r="C42" s="122">
        <v>4179.83</v>
      </c>
    </row>
    <row r="43" spans="1:3">
      <c r="A43" s="39">
        <v>45107</v>
      </c>
      <c r="B43" s="4">
        <v>3.6987000000000001</v>
      </c>
      <c r="C43" s="122">
        <v>4450.38</v>
      </c>
    </row>
    <row r="44" spans="1:3">
      <c r="A44" s="39">
        <v>45138</v>
      </c>
      <c r="B44" s="4">
        <v>3.7202000000000002</v>
      </c>
      <c r="C44" s="122">
        <v>4588.96</v>
      </c>
    </row>
    <row r="45" spans="1:3">
      <c r="A45" s="39">
        <v>45169</v>
      </c>
      <c r="B45" s="4">
        <v>3.7892000000000001</v>
      </c>
      <c r="C45" s="122">
        <v>4507.66</v>
      </c>
    </row>
    <row r="46" spans="1:3">
      <c r="A46" s="39">
        <v>45199</v>
      </c>
      <c r="B46" s="4">
        <v>3.8336000000000001</v>
      </c>
      <c r="C46" s="122">
        <v>4288.05</v>
      </c>
    </row>
    <row r="47" spans="1:3">
      <c r="A47" s="39">
        <v>45230</v>
      </c>
      <c r="B47" s="4">
        <v>4.0591999999999997</v>
      </c>
      <c r="C47" s="122">
        <v>4193.8</v>
      </c>
    </row>
    <row r="48" spans="1:3">
      <c r="A48" s="39">
        <v>45260</v>
      </c>
      <c r="B48" s="4">
        <v>3.6842999999999999</v>
      </c>
      <c r="C48" s="122">
        <v>4567.8</v>
      </c>
    </row>
    <row r="49" spans="1:3">
      <c r="A49" s="230">
        <v>45291</v>
      </c>
      <c r="B49" s="5">
        <v>3.6269999999999998</v>
      </c>
      <c r="C49" s="231">
        <v>4769.83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rgb="FF009900"/>
  </sheetPr>
  <dimension ref="A1:J26"/>
  <sheetViews>
    <sheetView rightToLeft="1" zoomScale="130" zoomScaleNormal="130" workbookViewId="0">
      <selection activeCell="J13" sqref="J13"/>
    </sheetView>
  </sheetViews>
  <sheetFormatPr defaultRowHeight="15"/>
  <cols>
    <col min="1" max="16384" width="9" style="14"/>
  </cols>
  <sheetData>
    <row r="1" spans="1:10">
      <c r="A1" s="14" t="s">
        <v>199</v>
      </c>
    </row>
    <row r="2" spans="1:10">
      <c r="A2" s="14" t="s">
        <v>71</v>
      </c>
      <c r="J2" s="61"/>
    </row>
    <row r="3" spans="1:10">
      <c r="J3" s="69"/>
    </row>
    <row r="14" spans="1:10">
      <c r="A14" s="101" t="s">
        <v>104</v>
      </c>
      <c r="B14" s="15"/>
      <c r="C14" s="15"/>
      <c r="D14" s="15"/>
      <c r="E14" s="15"/>
      <c r="F14" s="15"/>
      <c r="G14" s="15"/>
    </row>
    <row r="15" spans="1:10">
      <c r="A15" s="15" t="s">
        <v>72</v>
      </c>
      <c r="B15" s="15"/>
      <c r="C15" s="15"/>
      <c r="D15" s="15"/>
      <c r="E15" s="15"/>
      <c r="F15" s="15"/>
      <c r="G15" s="15"/>
    </row>
    <row r="16" spans="1:10">
      <c r="A16" s="15"/>
      <c r="B16" s="15"/>
      <c r="C16" s="15"/>
      <c r="D16" s="15"/>
      <c r="E16" s="15"/>
      <c r="F16" s="15"/>
      <c r="G16" s="15"/>
    </row>
    <row r="17" spans="1:7">
      <c r="A17" s="15"/>
      <c r="B17" s="15"/>
      <c r="C17" s="15"/>
      <c r="D17" s="15"/>
      <c r="E17" s="15"/>
      <c r="F17" s="15"/>
      <c r="G17" s="15"/>
    </row>
    <row r="18" spans="1:7">
      <c r="A18" s="15"/>
      <c r="B18" s="15"/>
      <c r="C18" s="15"/>
      <c r="D18" s="15"/>
      <c r="E18" s="15"/>
      <c r="F18" s="15"/>
      <c r="G18" s="15"/>
    </row>
    <row r="19" spans="1:7">
      <c r="A19" s="15"/>
      <c r="B19" s="15"/>
      <c r="C19" s="15"/>
      <c r="D19" s="15"/>
      <c r="E19" s="15"/>
      <c r="F19" s="15"/>
      <c r="G19" s="15"/>
    </row>
    <row r="20" spans="1:7">
      <c r="A20" s="15"/>
      <c r="B20" s="15"/>
      <c r="C20" s="15"/>
      <c r="D20" s="15"/>
      <c r="E20" s="15"/>
      <c r="F20" s="15"/>
      <c r="G20" s="15"/>
    </row>
    <row r="21" spans="1:7">
      <c r="A21" s="15"/>
      <c r="B21" s="15"/>
      <c r="C21" s="15"/>
      <c r="D21" s="15"/>
      <c r="E21" s="15"/>
      <c r="F21" s="15"/>
      <c r="G21" s="95"/>
    </row>
    <row r="22" spans="1:7">
      <c r="A22" s="15"/>
      <c r="B22" s="15"/>
      <c r="C22" s="15"/>
      <c r="D22" s="15"/>
      <c r="E22" s="15"/>
      <c r="F22" s="15"/>
      <c r="G22" s="15"/>
    </row>
    <row r="23" spans="1:7">
      <c r="A23" s="15"/>
      <c r="B23" s="15"/>
      <c r="C23" s="15"/>
      <c r="D23" s="15"/>
      <c r="E23" s="15"/>
      <c r="F23" s="15"/>
      <c r="G23" s="15"/>
    </row>
    <row r="24" spans="1:7">
      <c r="A24" s="15"/>
      <c r="B24" s="15"/>
      <c r="C24" s="15"/>
      <c r="D24" s="15"/>
      <c r="E24" s="15"/>
      <c r="F24" s="15"/>
      <c r="G24" s="15"/>
    </row>
    <row r="25" spans="1:7">
      <c r="A25" s="15"/>
      <c r="B25" s="15"/>
      <c r="C25" s="15"/>
      <c r="D25" s="15"/>
      <c r="E25" s="15"/>
      <c r="F25" s="15"/>
      <c r="G25" s="15"/>
    </row>
    <row r="26" spans="1:7">
      <c r="A26" s="15"/>
      <c r="B26" s="15"/>
      <c r="C26" s="15"/>
      <c r="D26" s="15"/>
      <c r="E26" s="15"/>
      <c r="F26" s="15"/>
      <c r="G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rgb="FF009900"/>
  </sheetPr>
  <dimension ref="A1:A41"/>
  <sheetViews>
    <sheetView rightToLeft="1" zoomScaleNormal="100" workbookViewId="0"/>
  </sheetViews>
  <sheetFormatPr defaultRowHeight="14.25"/>
  <sheetData>
    <row r="1" spans="1:1" ht="15">
      <c r="A1" s="14" t="s">
        <v>188</v>
      </c>
    </row>
    <row r="10" spans="1:1" ht="15" customHeight="1"/>
    <row r="41" ht="14.25" customHeight="1"/>
  </sheetData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rgb="FF009900"/>
  </sheetPr>
  <dimension ref="A1:F4"/>
  <sheetViews>
    <sheetView rightToLeft="1" zoomScaleNormal="100" workbookViewId="0"/>
  </sheetViews>
  <sheetFormatPr defaultRowHeight="14.25"/>
  <cols>
    <col min="1" max="1" width="24.25" bestFit="1" customWidth="1"/>
    <col min="2" max="2" width="19.375" bestFit="1" customWidth="1"/>
    <col min="5" max="5" width="12.875" customWidth="1"/>
    <col min="6" max="6" width="9.75" customWidth="1"/>
  </cols>
  <sheetData>
    <row r="1" spans="1:6" ht="15">
      <c r="A1" s="44" t="s">
        <v>192</v>
      </c>
      <c r="B1" s="44" t="s">
        <v>56</v>
      </c>
      <c r="C1" s="44" t="s">
        <v>93</v>
      </c>
      <c r="D1" s="44" t="s">
        <v>110</v>
      </c>
      <c r="E1" s="44" t="s">
        <v>193</v>
      </c>
      <c r="F1" s="44" t="s">
        <v>194</v>
      </c>
    </row>
    <row r="2" spans="1:6">
      <c r="A2" t="s">
        <v>195</v>
      </c>
      <c r="B2">
        <v>-0.9</v>
      </c>
      <c r="C2">
        <v>-0.75</v>
      </c>
      <c r="D2">
        <v>-0.94</v>
      </c>
      <c r="E2">
        <v>0.66</v>
      </c>
      <c r="F2">
        <v>-0.93</v>
      </c>
    </row>
    <row r="3" spans="1:6">
      <c r="A3" t="s">
        <v>196</v>
      </c>
      <c r="B3">
        <v>-0.92</v>
      </c>
      <c r="C3">
        <v>-0.71</v>
      </c>
      <c r="D3">
        <v>-0.94</v>
      </c>
      <c r="E3">
        <v>0.59</v>
      </c>
      <c r="F3">
        <v>-0.92</v>
      </c>
    </row>
    <row r="4" spans="1:6">
      <c r="A4" t="s">
        <v>197</v>
      </c>
      <c r="B4">
        <v>-0.86</v>
      </c>
      <c r="C4">
        <v>-0.55000000000000004</v>
      </c>
      <c r="D4">
        <v>-0.78</v>
      </c>
      <c r="E4">
        <v>0.26</v>
      </c>
      <c r="F4">
        <v>-0.9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rgb="FF009900"/>
  </sheetPr>
  <dimension ref="A1:A41"/>
  <sheetViews>
    <sheetView rightToLeft="1" zoomScaleNormal="100" workbookViewId="0"/>
  </sheetViews>
  <sheetFormatPr defaultRowHeight="14.25"/>
  <cols>
    <col min="1" max="1" width="55.875" bestFit="1" customWidth="1"/>
  </cols>
  <sheetData>
    <row r="1" spans="1:1" ht="15">
      <c r="A1" s="232" t="s">
        <v>198</v>
      </c>
    </row>
    <row r="10" spans="1:1" ht="15" customHeight="1"/>
    <row r="41" ht="14.25" customHeight="1"/>
  </sheetData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9">
    <tabColor rgb="FF009900"/>
  </sheetPr>
  <dimension ref="A1:I37"/>
  <sheetViews>
    <sheetView rightToLeft="1" zoomScaleNormal="100" workbookViewId="0"/>
  </sheetViews>
  <sheetFormatPr defaultRowHeight="15"/>
  <cols>
    <col min="1" max="1" width="74" style="14" bestFit="1" customWidth="1"/>
    <col min="2" max="16384" width="9" style="14"/>
  </cols>
  <sheetData>
    <row r="1" spans="1:9" ht="15.75" thickBot="1">
      <c r="A1" s="45" t="s">
        <v>65</v>
      </c>
      <c r="B1" s="46" t="s">
        <v>61</v>
      </c>
      <c r="C1" s="47" t="s">
        <v>69</v>
      </c>
      <c r="D1" s="47" t="s">
        <v>77</v>
      </c>
      <c r="E1" s="48" t="s">
        <v>78</v>
      </c>
      <c r="F1" s="47" t="s">
        <v>101</v>
      </c>
      <c r="G1" s="46" t="s">
        <v>14</v>
      </c>
      <c r="H1" s="47" t="s">
        <v>79</v>
      </c>
      <c r="I1" s="47" t="s">
        <v>80</v>
      </c>
    </row>
    <row r="2" spans="1:9" ht="15.75" thickBot="1">
      <c r="A2" s="197"/>
      <c r="B2" s="198">
        <v>2020</v>
      </c>
      <c r="C2" s="198">
        <v>2021</v>
      </c>
      <c r="D2" s="198">
        <v>2022</v>
      </c>
      <c r="E2" s="198">
        <v>2023</v>
      </c>
      <c r="F2" s="198">
        <v>2020</v>
      </c>
      <c r="G2" s="198">
        <v>2021</v>
      </c>
      <c r="H2" s="199">
        <v>2022</v>
      </c>
      <c r="I2" s="200">
        <v>2023</v>
      </c>
    </row>
    <row r="3" spans="1:9" ht="15.75" thickBot="1">
      <c r="A3" s="201" t="s">
        <v>170</v>
      </c>
      <c r="B3" s="202">
        <v>4.2999999999999997E-2</v>
      </c>
      <c r="C3" s="202">
        <v>0.09</v>
      </c>
      <c r="D3" s="202">
        <v>8.5000000000000006E-2</v>
      </c>
      <c r="E3" s="202">
        <v>7.8E-2</v>
      </c>
      <c r="F3" s="203">
        <v>0.2</v>
      </c>
      <c r="G3" s="203">
        <v>4.7</v>
      </c>
      <c r="H3" s="204">
        <v>-0.5</v>
      </c>
      <c r="I3" s="205" t="s">
        <v>171</v>
      </c>
    </row>
    <row r="4" spans="1:9" ht="15.75" thickBot="1">
      <c r="A4" s="206" t="s">
        <v>54</v>
      </c>
      <c r="B4" s="207">
        <v>6.4000000000000001E-2</v>
      </c>
      <c r="C4" s="207">
        <v>7.8E-2</v>
      </c>
      <c r="D4" s="207">
        <v>8.5000000000000006E-2</v>
      </c>
      <c r="E4" s="207">
        <v>0.10100000000000001</v>
      </c>
      <c r="F4" s="208">
        <v>1</v>
      </c>
      <c r="G4" s="208">
        <v>1.41</v>
      </c>
      <c r="H4" s="209">
        <v>0.72</v>
      </c>
      <c r="I4" s="210">
        <v>1.54</v>
      </c>
    </row>
    <row r="5" spans="1:9" ht="15.75" thickBot="1">
      <c r="A5" s="201" t="s">
        <v>9</v>
      </c>
      <c r="B5" s="203">
        <v>3.22</v>
      </c>
      <c r="C5" s="203">
        <v>3.11</v>
      </c>
      <c r="D5" s="203">
        <v>3.52</v>
      </c>
      <c r="E5" s="203">
        <v>3.63</v>
      </c>
      <c r="F5" s="202">
        <v>-6.9000000000000006E-2</v>
      </c>
      <c r="G5" s="202">
        <v>-3.3000000000000002E-2</v>
      </c>
      <c r="H5" s="211">
        <v>0.13200000000000001</v>
      </c>
      <c r="I5" s="212">
        <v>3.1E-2</v>
      </c>
    </row>
    <row r="6" spans="1:9" ht="15.75" thickBot="1">
      <c r="A6" s="201" t="s">
        <v>172</v>
      </c>
      <c r="B6" s="203">
        <v>3.94</v>
      </c>
      <c r="C6" s="203">
        <v>3.52</v>
      </c>
      <c r="D6" s="203">
        <v>3.75</v>
      </c>
      <c r="E6" s="203">
        <v>4.01</v>
      </c>
      <c r="F6" s="202">
        <v>1.4999999999999999E-2</v>
      </c>
      <c r="G6" s="202">
        <v>-0.107</v>
      </c>
      <c r="H6" s="211">
        <v>6.6000000000000003E-2</v>
      </c>
      <c r="I6" s="212">
        <v>6.9000000000000006E-2</v>
      </c>
    </row>
    <row r="7" spans="1:9" ht="15.75" thickBot="1">
      <c r="A7" s="201" t="s">
        <v>10</v>
      </c>
      <c r="B7" s="203">
        <v>1.22</v>
      </c>
      <c r="C7" s="203">
        <v>1.1299999999999999</v>
      </c>
      <c r="D7" s="203">
        <v>1.07</v>
      </c>
      <c r="E7" s="203">
        <v>1.1100000000000001</v>
      </c>
      <c r="F7" s="202">
        <v>-8.7999999999999995E-2</v>
      </c>
      <c r="G7" s="202">
        <v>-7.1999999999999995E-2</v>
      </c>
      <c r="H7" s="211">
        <v>-5.8000000000000003E-2</v>
      </c>
      <c r="I7" s="212">
        <v>3.6999999999999998E-2</v>
      </c>
    </row>
    <row r="8" spans="1:9" ht="15.75" thickBot="1">
      <c r="A8" s="201" t="s">
        <v>17</v>
      </c>
      <c r="B8" s="203">
        <v>103.08</v>
      </c>
      <c r="C8" s="203">
        <v>115.1</v>
      </c>
      <c r="D8" s="203">
        <v>131.94999999999999</v>
      </c>
      <c r="E8" s="203">
        <v>141.47999999999999</v>
      </c>
      <c r="F8" s="202">
        <v>-0.05</v>
      </c>
      <c r="G8" s="202">
        <v>0.11700000000000001</v>
      </c>
      <c r="H8" s="211">
        <v>0.14599999999999999</v>
      </c>
      <c r="I8" s="212">
        <v>7.1999999999999995E-2</v>
      </c>
    </row>
    <row r="9" spans="1:9" ht="15.75" thickBot="1">
      <c r="A9" s="206" t="s">
        <v>173</v>
      </c>
      <c r="B9" s="208">
        <v>77.87</v>
      </c>
      <c r="C9" s="208">
        <v>71.349999999999994</v>
      </c>
      <c r="D9" s="208">
        <v>76</v>
      </c>
      <c r="E9" s="208">
        <v>77.14</v>
      </c>
      <c r="F9" s="207">
        <v>-5.1999999999999998E-2</v>
      </c>
      <c r="G9" s="207">
        <v>-8.2000000000000003E-2</v>
      </c>
      <c r="H9" s="213">
        <v>6.5000000000000002E-2</v>
      </c>
      <c r="I9" s="214">
        <v>1.4999999999999999E-2</v>
      </c>
    </row>
    <row r="10" spans="1:9" ht="15.75" thickBot="1">
      <c r="A10" s="223" t="s">
        <v>174</v>
      </c>
      <c r="B10" s="203">
        <v>8145</v>
      </c>
      <c r="C10" s="203">
        <v>9601</v>
      </c>
      <c r="D10" s="203">
        <v>10418</v>
      </c>
      <c r="E10" s="203">
        <v>10318</v>
      </c>
      <c r="F10" s="202">
        <v>0.18840000000000001</v>
      </c>
      <c r="G10" s="202">
        <v>0.17879999999999999</v>
      </c>
      <c r="H10" s="211">
        <v>8.5099999999999995E-2</v>
      </c>
      <c r="I10" s="205" t="s">
        <v>175</v>
      </c>
    </row>
    <row r="11" spans="1:9" ht="15.75" thickBot="1">
      <c r="A11" s="206" t="s">
        <v>55</v>
      </c>
      <c r="B11" s="207">
        <v>0.40300000000000002</v>
      </c>
      <c r="C11" s="207">
        <v>0.46500000000000002</v>
      </c>
      <c r="D11" s="207">
        <v>0.41399999999999998</v>
      </c>
      <c r="E11" s="207">
        <v>0.45100000000000001</v>
      </c>
      <c r="F11" s="208">
        <v>5.9</v>
      </c>
      <c r="G11" s="208">
        <v>6.2</v>
      </c>
      <c r="H11" s="209">
        <v>-5.0999999999999996</v>
      </c>
      <c r="I11" s="210">
        <v>3.7</v>
      </c>
    </row>
    <row r="12" spans="1:9" ht="15.75" thickBot="1">
      <c r="A12" s="201" t="s">
        <v>176</v>
      </c>
      <c r="B12" s="203">
        <v>36</v>
      </c>
      <c r="C12" s="203">
        <v>67</v>
      </c>
      <c r="D12" s="203">
        <v>58</v>
      </c>
      <c r="E12" s="203">
        <v>71</v>
      </c>
      <c r="F12" s="215"/>
      <c r="G12" s="215"/>
      <c r="H12" s="216"/>
      <c r="I12" s="217"/>
    </row>
    <row r="13" spans="1:9" ht="15.75" thickBot="1">
      <c r="A13" s="201" t="s">
        <v>177</v>
      </c>
      <c r="B13" s="203">
        <v>120</v>
      </c>
      <c r="C13" s="203">
        <v>128</v>
      </c>
      <c r="D13" s="203">
        <v>102</v>
      </c>
      <c r="E13" s="203">
        <v>147</v>
      </c>
      <c r="F13" s="215"/>
      <c r="G13" s="215"/>
      <c r="H13" s="216"/>
      <c r="I13" s="217"/>
    </row>
    <row r="14" spans="1:9" ht="15.75" thickBot="1">
      <c r="A14" s="201" t="s">
        <v>178</v>
      </c>
      <c r="B14" s="203">
        <v>-0.7</v>
      </c>
      <c r="C14" s="203">
        <v>1.1000000000000001</v>
      </c>
      <c r="D14" s="203">
        <v>-2</v>
      </c>
      <c r="E14" s="203">
        <v>-1.3</v>
      </c>
      <c r="F14" s="218"/>
      <c r="G14" s="218"/>
      <c r="H14" s="219"/>
      <c r="I14" s="220"/>
    </row>
    <row r="15" spans="1:9" ht="15.75" thickBot="1">
      <c r="A15" s="201"/>
      <c r="B15" s="221"/>
      <c r="C15" s="221"/>
      <c r="D15" s="221"/>
      <c r="E15" s="221"/>
      <c r="F15" s="215"/>
      <c r="G15" s="215"/>
      <c r="H15" s="216"/>
      <c r="I15" s="217"/>
    </row>
    <row r="16" spans="1:9" ht="15.75" thickBot="1">
      <c r="A16" s="201" t="s">
        <v>179</v>
      </c>
      <c r="B16" s="215"/>
      <c r="C16" s="215"/>
      <c r="D16" s="215"/>
      <c r="E16" s="215"/>
      <c r="F16" s="203">
        <v>-2</v>
      </c>
      <c r="G16" s="203">
        <v>-28</v>
      </c>
      <c r="H16" s="204">
        <v>21.5</v>
      </c>
      <c r="I16" s="205">
        <v>12</v>
      </c>
    </row>
    <row r="17" spans="1:9" ht="18" thickBot="1">
      <c r="A17" s="223" t="s">
        <v>183</v>
      </c>
      <c r="B17" s="215"/>
      <c r="C17" s="215"/>
      <c r="D17" s="215"/>
      <c r="E17" s="215"/>
      <c r="F17" s="203">
        <v>-28</v>
      </c>
      <c r="G17" s="203">
        <v>-43</v>
      </c>
      <c r="H17" s="204">
        <v>-56</v>
      </c>
      <c r="I17" s="205" t="s">
        <v>180</v>
      </c>
    </row>
    <row r="18" spans="1:9" ht="16.5" thickBot="1">
      <c r="A18" s="206" t="s">
        <v>181</v>
      </c>
      <c r="B18" s="222"/>
      <c r="C18" s="222"/>
      <c r="D18" s="222"/>
      <c r="E18" s="222"/>
      <c r="F18" s="208">
        <v>32</v>
      </c>
      <c r="G18" s="208">
        <v>48</v>
      </c>
      <c r="H18" s="209">
        <v>51</v>
      </c>
      <c r="I18" s="210">
        <v>49</v>
      </c>
    </row>
    <row r="19" spans="1:9">
      <c r="A19" s="223"/>
      <c r="B19"/>
      <c r="C19"/>
      <c r="D19"/>
      <c r="E19"/>
      <c r="F19"/>
      <c r="G19"/>
      <c r="H19"/>
      <c r="I19"/>
    </row>
    <row r="20" spans="1:9">
      <c r="A20" s="223"/>
      <c r="B20"/>
      <c r="C20"/>
      <c r="D20"/>
      <c r="E20"/>
      <c r="F20"/>
      <c r="G20"/>
      <c r="H20"/>
      <c r="I20"/>
    </row>
    <row r="21" spans="1:9">
      <c r="A21" s="223" t="s">
        <v>182</v>
      </c>
      <c r="B21"/>
      <c r="C21"/>
      <c r="D21"/>
      <c r="E21"/>
      <c r="F21"/>
      <c r="G21"/>
      <c r="H21"/>
      <c r="I21"/>
    </row>
    <row r="22" spans="1:9" ht="17.25">
      <c r="A22" s="224" t="s">
        <v>184</v>
      </c>
      <c r="B22"/>
      <c r="C22"/>
      <c r="D22"/>
      <c r="E22"/>
      <c r="F22"/>
      <c r="G22"/>
      <c r="H22"/>
      <c r="I22"/>
    </row>
    <row r="23" spans="1:9">
      <c r="A23" s="100" t="s">
        <v>88</v>
      </c>
    </row>
    <row r="24" spans="1:9">
      <c r="A24" s="56"/>
      <c r="E24" s="55"/>
    </row>
    <row r="25" spans="1:9">
      <c r="I25" s="49"/>
    </row>
    <row r="37" spans="3:3">
      <c r="C37" s="14" t="s">
        <v>156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009900"/>
  </sheetPr>
  <dimension ref="A1:C15"/>
  <sheetViews>
    <sheetView rightToLeft="1" zoomScaleNormal="100" workbookViewId="0"/>
  </sheetViews>
  <sheetFormatPr defaultRowHeight="15"/>
  <cols>
    <col min="1" max="1" width="9" style="14"/>
    <col min="2" max="2" width="11.25" style="14" bestFit="1" customWidth="1"/>
    <col min="3" max="11" width="9" style="14"/>
    <col min="12" max="12" width="9.875" style="14" bestFit="1" customWidth="1"/>
    <col min="13" max="16384" width="9" style="14"/>
  </cols>
  <sheetData>
    <row r="1" spans="1:3">
      <c r="A1" s="68" t="s">
        <v>185</v>
      </c>
    </row>
    <row r="2" spans="1:3">
      <c r="A2" s="20" t="s">
        <v>4</v>
      </c>
      <c r="B2" s="20" t="s">
        <v>52</v>
      </c>
      <c r="C2" s="20" t="s">
        <v>51</v>
      </c>
    </row>
    <row r="3" spans="1:3">
      <c r="A3" s="127" t="s">
        <v>108</v>
      </c>
      <c r="B3" s="14">
        <v>-15.122760607957296</v>
      </c>
    </row>
    <row r="4" spans="1:3">
      <c r="A4" s="127" t="s">
        <v>32</v>
      </c>
      <c r="B4" s="14">
        <v>-9.8546234509056418</v>
      </c>
    </row>
    <row r="5" spans="1:3">
      <c r="A5" s="127" t="s">
        <v>15</v>
      </c>
      <c r="B5" s="14">
        <v>-8.7128386724862228</v>
      </c>
    </row>
    <row r="6" spans="1:3">
      <c r="A6" s="127" t="s">
        <v>31</v>
      </c>
      <c r="B6" s="14">
        <v>-5.4967763266655645</v>
      </c>
    </row>
    <row r="7" spans="1:3">
      <c r="A7" s="127" t="s">
        <v>5</v>
      </c>
      <c r="B7" s="14">
        <v>-3.7557656481933321</v>
      </c>
    </row>
    <row r="8" spans="1:3">
      <c r="A8" s="127" t="s">
        <v>23</v>
      </c>
      <c r="B8" s="14">
        <v>-3.295677341051273</v>
      </c>
    </row>
    <row r="9" spans="1:3">
      <c r="A9" s="127" t="s">
        <v>6</v>
      </c>
      <c r="B9" s="14">
        <v>-2.44567274929961</v>
      </c>
    </row>
    <row r="10" spans="1:3">
      <c r="A10" s="127" t="s">
        <v>16</v>
      </c>
      <c r="B10" s="14">
        <v>2.8366197183098518</v>
      </c>
    </row>
    <row r="11" spans="1:3">
      <c r="A11" s="127" t="s">
        <v>111</v>
      </c>
      <c r="B11" s="14">
        <v>2.962809182039261</v>
      </c>
    </row>
    <row r="12" spans="1:3">
      <c r="A12" s="127" t="s">
        <v>7</v>
      </c>
      <c r="C12" s="14">
        <v>3</v>
      </c>
    </row>
    <row r="13" spans="1:3">
      <c r="A13" s="127" t="s">
        <v>3</v>
      </c>
      <c r="B13" s="14">
        <v>6.9795512638455071</v>
      </c>
    </row>
    <row r="14" spans="1:3">
      <c r="A14" s="127" t="s">
        <v>24</v>
      </c>
      <c r="B14" s="14">
        <v>36.667851159957365</v>
      </c>
    </row>
    <row r="15" spans="1:3">
      <c r="A15" s="127"/>
    </row>
  </sheetData>
  <sortState ref="A2:F20">
    <sortCondition ref="B2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009900"/>
  </sheetPr>
  <dimension ref="A1:J26"/>
  <sheetViews>
    <sheetView rightToLeft="1" zoomScaleNormal="100" workbookViewId="0"/>
  </sheetViews>
  <sheetFormatPr defaultRowHeight="15"/>
  <cols>
    <col min="1" max="1" width="67" style="14" customWidth="1"/>
    <col min="2" max="16384" width="9" style="14"/>
  </cols>
  <sheetData>
    <row r="1" spans="1:10">
      <c r="A1" s="14" t="s">
        <v>73</v>
      </c>
      <c r="H1" s="61"/>
    </row>
    <row r="2" spans="1:10">
      <c r="A2" s="14" t="s">
        <v>161</v>
      </c>
    </row>
    <row r="6" spans="1:10" ht="16.5">
      <c r="J6" s="90"/>
    </row>
    <row r="13" spans="1:10">
      <c r="F13" s="2"/>
    </row>
    <row r="14" spans="1:10">
      <c r="A14" s="128" t="s">
        <v>105</v>
      </c>
      <c r="B14" s="15"/>
      <c r="C14" s="15"/>
      <c r="D14" s="15"/>
      <c r="E14" s="15"/>
      <c r="F14" s="15"/>
      <c r="G14" s="15"/>
      <c r="H14" s="15"/>
    </row>
    <row r="15" spans="1:10">
      <c r="A15" s="15" t="s">
        <v>74</v>
      </c>
      <c r="B15" s="15"/>
      <c r="C15" s="15"/>
      <c r="D15" s="15"/>
      <c r="E15" s="15"/>
      <c r="F15" s="15"/>
      <c r="G15" s="15"/>
      <c r="H15" s="15"/>
    </row>
    <row r="16" spans="1:10">
      <c r="A16" s="15"/>
      <c r="B16" s="15"/>
      <c r="C16" s="15"/>
      <c r="D16" s="15"/>
      <c r="E16" s="15"/>
      <c r="F16" s="15"/>
      <c r="G16" s="15"/>
      <c r="H16" s="15"/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>
      <c r="A18" s="15"/>
      <c r="B18" s="15"/>
      <c r="C18" s="15"/>
      <c r="D18" s="15"/>
      <c r="E18" s="15"/>
      <c r="F18" s="15"/>
      <c r="G18" s="15"/>
      <c r="H18" s="15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9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rgb="FF009900"/>
  </sheetPr>
  <dimension ref="A1:N50"/>
  <sheetViews>
    <sheetView rightToLeft="1" zoomScaleNormal="100" workbookViewId="0"/>
  </sheetViews>
  <sheetFormatPr defaultRowHeight="15"/>
  <cols>
    <col min="1" max="1" width="9" style="52"/>
    <col min="2" max="2" width="9.375" style="52" bestFit="1" customWidth="1"/>
    <col min="3" max="5" width="9" style="52"/>
    <col min="6" max="6" width="9.375" style="52" bestFit="1" customWidth="1"/>
    <col min="7" max="7" width="9" style="52"/>
    <col min="8" max="8" width="8.625" style="52" customWidth="1"/>
    <col min="9" max="10" width="9" style="52"/>
    <col min="11" max="11" width="13.125" style="52" bestFit="1" customWidth="1"/>
    <col min="12" max="12" width="16.875" style="52" bestFit="1" customWidth="1"/>
    <col min="13" max="13" width="14.75" style="52" bestFit="1" customWidth="1"/>
    <col min="14" max="14" width="14.125" style="52" bestFit="1" customWidth="1"/>
    <col min="15" max="16384" width="9" style="52"/>
  </cols>
  <sheetData>
    <row r="1" spans="1:14">
      <c r="A1" s="89" t="s">
        <v>69</v>
      </c>
      <c r="B1" s="89" t="s">
        <v>19</v>
      </c>
      <c r="C1" s="89" t="s">
        <v>62</v>
      </c>
      <c r="D1" s="89" t="s">
        <v>63</v>
      </c>
      <c r="E1" s="89" t="s">
        <v>68</v>
      </c>
      <c r="F1" s="89" t="s">
        <v>20</v>
      </c>
      <c r="G1" s="89" t="s">
        <v>106</v>
      </c>
      <c r="H1" s="89" t="s">
        <v>107</v>
      </c>
    </row>
    <row r="2" spans="1:14">
      <c r="A2" s="52" t="s">
        <v>134</v>
      </c>
      <c r="B2" s="85">
        <v>44957</v>
      </c>
      <c r="C2" s="86">
        <v>-1.3505660622203595</v>
      </c>
      <c r="D2" s="86">
        <v>9.2328129951098681E-2</v>
      </c>
      <c r="E2" s="86">
        <v>-1.258237932269261</v>
      </c>
      <c r="F2" s="129">
        <v>2023</v>
      </c>
      <c r="G2" s="86">
        <v>-1.8</v>
      </c>
      <c r="H2" s="86">
        <f>SUM(טבלה6[מקומי])</f>
        <v>4.8617057075081664</v>
      </c>
    </row>
    <row r="3" spans="1:14">
      <c r="A3" s="52" t="s">
        <v>135</v>
      </c>
      <c r="B3" s="85">
        <v>44985</v>
      </c>
      <c r="C3" s="86">
        <v>2.6953661100625528</v>
      </c>
      <c r="D3" s="86">
        <v>2.7098414276837444</v>
      </c>
      <c r="E3" s="86">
        <v>5.4052075377462963</v>
      </c>
      <c r="F3" s="86"/>
      <c r="G3" s="86"/>
      <c r="H3" s="86"/>
    </row>
    <row r="4" spans="1:14">
      <c r="A4" s="52" t="s">
        <v>136</v>
      </c>
      <c r="B4" s="85">
        <v>45016</v>
      </c>
      <c r="C4" s="86">
        <v>-1.8659961444347823</v>
      </c>
      <c r="D4" s="86">
        <v>0.41052626608575704</v>
      </c>
      <c r="E4" s="86">
        <v>-1.4554698783490259</v>
      </c>
      <c r="F4" s="86"/>
      <c r="G4" s="86"/>
      <c r="H4" s="86"/>
    </row>
    <row r="5" spans="1:14">
      <c r="A5" s="52" t="s">
        <v>137</v>
      </c>
      <c r="B5" s="85">
        <v>45046</v>
      </c>
      <c r="C5" s="86">
        <v>-0.43047019031718287</v>
      </c>
      <c r="D5" s="86">
        <v>1.1471215485740021</v>
      </c>
      <c r="E5" s="86">
        <v>0.71665135825681925</v>
      </c>
      <c r="F5" s="86"/>
      <c r="G5" s="86"/>
      <c r="H5" s="86"/>
      <c r="I5" s="85"/>
    </row>
    <row r="6" spans="1:14">
      <c r="A6" s="52" t="s">
        <v>138</v>
      </c>
      <c r="B6" s="85">
        <v>45077</v>
      </c>
      <c r="C6" s="86">
        <v>2.7717795258006248</v>
      </c>
      <c r="D6" s="86">
        <v>-0.75974862815805533</v>
      </c>
      <c r="E6" s="86">
        <v>2.0120308976425694</v>
      </c>
      <c r="F6" s="86"/>
      <c r="G6" s="86"/>
      <c r="H6" s="86"/>
      <c r="I6" s="85"/>
    </row>
    <row r="7" spans="1:14">
      <c r="A7" s="52" t="s">
        <v>139</v>
      </c>
      <c r="B7" s="85">
        <v>45107</v>
      </c>
      <c r="C7" s="86">
        <v>-1.5766066494467017</v>
      </c>
      <c r="D7" s="86">
        <v>1.1720207974923518</v>
      </c>
      <c r="E7" s="86">
        <v>-0.4045858519543496</v>
      </c>
      <c r="F7" s="86"/>
      <c r="G7" s="86"/>
      <c r="H7" s="86"/>
      <c r="I7" s="85"/>
    </row>
    <row r="8" spans="1:14">
      <c r="A8" s="52" t="s">
        <v>140</v>
      </c>
      <c r="B8" s="85">
        <v>45138</v>
      </c>
      <c r="C8" s="86">
        <v>-1.342946127400765</v>
      </c>
      <c r="D8" s="86">
        <v>1.1535777494255357</v>
      </c>
      <c r="E8" s="86">
        <v>-0.18936837797523004</v>
      </c>
      <c r="F8" s="86"/>
      <c r="G8" s="86"/>
      <c r="H8" s="86"/>
      <c r="I8" s="85"/>
      <c r="K8"/>
      <c r="L8"/>
      <c r="M8"/>
      <c r="N8"/>
    </row>
    <row r="9" spans="1:14">
      <c r="A9" s="52" t="s">
        <v>141</v>
      </c>
      <c r="B9" s="85">
        <v>45169</v>
      </c>
      <c r="C9" s="86">
        <v>2.1292229958337154</v>
      </c>
      <c r="D9" s="86">
        <v>0.753282417834792</v>
      </c>
      <c r="E9" s="86">
        <v>2.8825054136685075</v>
      </c>
      <c r="F9" s="86"/>
      <c r="G9" s="86"/>
      <c r="H9" s="86"/>
      <c r="I9" s="85"/>
      <c r="K9" s="145"/>
      <c r="L9" s="175"/>
      <c r="M9" s="175"/>
      <c r="N9" s="175"/>
    </row>
    <row r="10" spans="1:14">
      <c r="A10" s="52" t="s">
        <v>142</v>
      </c>
      <c r="B10" s="85">
        <v>45199</v>
      </c>
      <c r="C10" s="86">
        <v>2.2768687036366067</v>
      </c>
      <c r="D10" s="86">
        <v>-1.6735881854323398</v>
      </c>
      <c r="E10" s="86">
        <v>0.60328051820426631</v>
      </c>
      <c r="F10" s="86"/>
      <c r="G10" s="86"/>
      <c r="H10" s="86"/>
      <c r="I10" s="85"/>
      <c r="K10" s="145"/>
      <c r="L10" s="175"/>
      <c r="M10" s="175"/>
      <c r="N10" s="175"/>
    </row>
    <row r="11" spans="1:14">
      <c r="A11" s="52" t="s">
        <v>143</v>
      </c>
      <c r="B11" s="85">
        <v>45230</v>
      </c>
      <c r="C11" s="86">
        <v>0.78930237765664124</v>
      </c>
      <c r="D11" s="86">
        <v>4.1345336411423759</v>
      </c>
      <c r="E11" s="86">
        <v>4.923836018799018</v>
      </c>
      <c r="F11" s="86"/>
      <c r="G11" s="86"/>
      <c r="H11" s="86"/>
      <c r="I11" s="85"/>
      <c r="K11" s="145"/>
      <c r="L11" s="175"/>
      <c r="M11" s="175"/>
      <c r="N11" s="175"/>
    </row>
    <row r="12" spans="1:14">
      <c r="A12" s="52" t="s">
        <v>144</v>
      </c>
      <c r="B12" s="85">
        <v>45260</v>
      </c>
      <c r="C12" s="86">
        <v>-3.2500663009497623</v>
      </c>
      <c r="D12" s="86">
        <v>-4.5925229437133765</v>
      </c>
      <c r="E12" s="86">
        <v>-7.8425892446631416</v>
      </c>
      <c r="F12" s="86"/>
      <c r="G12" s="86"/>
      <c r="H12" s="86"/>
      <c r="I12" s="85"/>
      <c r="K12" s="145"/>
      <c r="L12" s="175"/>
      <c r="M12" s="175"/>
      <c r="N12" s="175"/>
    </row>
    <row r="13" spans="1:14">
      <c r="A13" s="52" t="s">
        <v>162</v>
      </c>
      <c r="B13" s="85">
        <v>45291</v>
      </c>
      <c r="C13" s="86">
        <v>-2.6846937495971934</v>
      </c>
      <c r="D13" s="86">
        <v>0.31433348662228011</v>
      </c>
      <c r="E13" s="86">
        <v>-2.3703602629749132</v>
      </c>
      <c r="F13" s="86"/>
      <c r="G13" s="86"/>
      <c r="H13" s="86"/>
      <c r="I13" s="85"/>
      <c r="K13" s="145"/>
      <c r="L13" s="175"/>
      <c r="M13" s="175"/>
      <c r="N13" s="175"/>
    </row>
    <row r="14" spans="1:14">
      <c r="I14" s="85"/>
      <c r="K14" s="145"/>
      <c r="L14" s="175"/>
      <c r="M14" s="175"/>
      <c r="N14" s="175"/>
    </row>
    <row r="15" spans="1:14">
      <c r="I15" s="85"/>
      <c r="K15" s="145"/>
      <c r="L15" s="175"/>
      <c r="M15" s="175"/>
      <c r="N15" s="175"/>
    </row>
    <row r="16" spans="1:14">
      <c r="I16" s="85"/>
      <c r="K16" s="145"/>
      <c r="L16" s="175"/>
      <c r="M16" s="175"/>
      <c r="N16" s="175"/>
    </row>
    <row r="17" spans="1:14">
      <c r="K17" s="145"/>
      <c r="L17" s="175"/>
      <c r="M17" s="175"/>
      <c r="N17" s="175"/>
    </row>
    <row r="18" spans="1:14">
      <c r="K18" s="145"/>
      <c r="L18" s="175"/>
      <c r="M18" s="175"/>
      <c r="N18" s="175"/>
    </row>
    <row r="19" spans="1:14">
      <c r="A19" s="145"/>
      <c r="B19" s="175"/>
      <c r="C19" s="175"/>
      <c r="D19" s="175"/>
      <c r="K19" s="145"/>
      <c r="L19" s="175"/>
      <c r="M19" s="175"/>
      <c r="N19" s="175"/>
    </row>
    <row r="20" spans="1:14">
      <c r="A20" s="145"/>
      <c r="B20" s="175"/>
      <c r="C20" s="175"/>
      <c r="D20" s="175"/>
      <c r="K20" s="145"/>
      <c r="L20" s="175"/>
      <c r="M20" s="175"/>
      <c r="N20" s="175"/>
    </row>
    <row r="21" spans="1:14">
      <c r="A21" s="145"/>
      <c r="B21" s="175"/>
      <c r="C21" s="175"/>
      <c r="D21" s="175"/>
      <c r="K21"/>
      <c r="L21"/>
      <c r="M21"/>
      <c r="N21"/>
    </row>
    <row r="22" spans="1:14">
      <c r="A22" s="145"/>
      <c r="B22" s="175"/>
      <c r="C22" s="175"/>
      <c r="D22" s="175"/>
      <c r="K22"/>
      <c r="L22"/>
      <c r="M22"/>
      <c r="N22"/>
    </row>
    <row r="23" spans="1:14">
      <c r="A23" s="145"/>
      <c r="B23" s="175"/>
      <c r="C23" s="175"/>
      <c r="D23" s="175"/>
      <c r="K23"/>
      <c r="L23"/>
      <c r="M23"/>
      <c r="N23"/>
    </row>
    <row r="24" spans="1:14">
      <c r="A24" s="145"/>
      <c r="B24" s="175"/>
      <c r="C24" s="175"/>
      <c r="D24" s="175"/>
      <c r="K24"/>
      <c r="L24"/>
      <c r="M24"/>
      <c r="N24"/>
    </row>
    <row r="25" spans="1:14">
      <c r="A25" s="145"/>
      <c r="B25" s="175"/>
      <c r="C25" s="175"/>
      <c r="D25" s="175"/>
      <c r="K25"/>
      <c r="L25"/>
      <c r="M25"/>
      <c r="N25"/>
    </row>
    <row r="26" spans="1:14">
      <c r="A26" s="145"/>
      <c r="B26" s="175"/>
      <c r="C26" s="175"/>
      <c r="D26" s="175"/>
      <c r="K26"/>
      <c r="L26"/>
      <c r="M26"/>
      <c r="N26"/>
    </row>
    <row r="27" spans="1:14">
      <c r="A27" s="145"/>
      <c r="B27" s="175"/>
      <c r="C27" s="175"/>
      <c r="D27" s="175"/>
      <c r="K27"/>
      <c r="L27"/>
      <c r="M27"/>
      <c r="N27"/>
    </row>
    <row r="28" spans="1:14">
      <c r="A28" s="145"/>
      <c r="B28" s="175"/>
      <c r="C28" s="175"/>
      <c r="D28" s="175"/>
      <c r="K28"/>
      <c r="L28"/>
      <c r="M28"/>
      <c r="N28"/>
    </row>
    <row r="29" spans="1:14">
      <c r="A29" s="145"/>
      <c r="B29" s="175"/>
      <c r="C29" s="175"/>
      <c r="D29" s="175"/>
      <c r="K29"/>
      <c r="L29"/>
      <c r="M29"/>
      <c r="N29"/>
    </row>
    <row r="30" spans="1:14">
      <c r="A30" s="145"/>
      <c r="B30" s="175"/>
      <c r="C30" s="175"/>
      <c r="D30" s="175"/>
      <c r="K30"/>
      <c r="L30"/>
      <c r="M30"/>
      <c r="N30"/>
    </row>
    <row r="31" spans="1:14">
      <c r="A31" s="145"/>
      <c r="B31" s="175"/>
      <c r="C31" s="175"/>
      <c r="D31" s="175"/>
      <c r="K31"/>
      <c r="L31"/>
      <c r="M31"/>
      <c r="N31"/>
    </row>
    <row r="32" spans="1:14">
      <c r="A32" s="145"/>
      <c r="B32" s="175"/>
      <c r="C32" s="175"/>
      <c r="D32" s="175"/>
      <c r="K32"/>
      <c r="L32"/>
      <c r="M32"/>
      <c r="N32"/>
    </row>
    <row r="33" spans="11:14">
      <c r="K33"/>
      <c r="L33"/>
      <c r="M33"/>
      <c r="N33"/>
    </row>
    <row r="34" spans="11:14">
      <c r="K34"/>
      <c r="L34"/>
      <c r="M34"/>
      <c r="N34"/>
    </row>
    <row r="35" spans="11:14">
      <c r="K35"/>
      <c r="L35"/>
      <c r="M35"/>
      <c r="N35"/>
    </row>
    <row r="36" spans="11:14">
      <c r="K36"/>
      <c r="L36"/>
      <c r="M36"/>
      <c r="N36"/>
    </row>
    <row r="37" spans="11:14">
      <c r="K37"/>
      <c r="L37"/>
      <c r="M37"/>
      <c r="N37"/>
    </row>
    <row r="38" spans="11:14">
      <c r="K38"/>
      <c r="L38"/>
      <c r="M38"/>
      <c r="N38"/>
    </row>
    <row r="39" spans="11:14">
      <c r="K39"/>
      <c r="L39"/>
      <c r="M39"/>
      <c r="N39"/>
    </row>
    <row r="40" spans="11:14">
      <c r="K40"/>
      <c r="L40"/>
      <c r="M40"/>
      <c r="N40"/>
    </row>
    <row r="41" spans="11:14">
      <c r="K41"/>
      <c r="L41"/>
      <c r="M41"/>
      <c r="N41"/>
    </row>
    <row r="42" spans="11:14">
      <c r="K42"/>
      <c r="L42"/>
      <c r="M42"/>
      <c r="N42"/>
    </row>
    <row r="43" spans="11:14">
      <c r="K43"/>
      <c r="L43"/>
      <c r="M43"/>
      <c r="N43"/>
    </row>
    <row r="44" spans="11:14">
      <c r="K44"/>
      <c r="L44"/>
      <c r="M44"/>
      <c r="N44"/>
    </row>
    <row r="45" spans="11:14">
      <c r="K45"/>
      <c r="L45"/>
      <c r="M45"/>
      <c r="N45"/>
    </row>
    <row r="46" spans="11:14">
      <c r="K46"/>
      <c r="L46"/>
      <c r="M46"/>
      <c r="N46"/>
    </row>
    <row r="47" spans="11:14">
      <c r="K47"/>
      <c r="L47"/>
      <c r="M47"/>
      <c r="N47"/>
    </row>
    <row r="48" spans="11:14">
      <c r="K48"/>
      <c r="L48"/>
      <c r="M48"/>
      <c r="N48"/>
    </row>
    <row r="49" spans="11:14">
      <c r="K49"/>
      <c r="L49"/>
      <c r="M49"/>
      <c r="N49"/>
    </row>
    <row r="50" spans="11:14">
      <c r="K50"/>
      <c r="L50"/>
      <c r="M50"/>
      <c r="N5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rgb="FF009900"/>
  </sheetPr>
  <dimension ref="A1:H26"/>
  <sheetViews>
    <sheetView rightToLeft="1" zoomScaleNormal="100" workbookViewId="0"/>
  </sheetViews>
  <sheetFormatPr defaultRowHeight="15"/>
  <cols>
    <col min="1" max="1" width="9" style="52"/>
    <col min="2" max="2" width="9.375" style="52" bestFit="1" customWidth="1"/>
    <col min="3" max="6" width="9" style="52"/>
    <col min="7" max="7" width="9.375" style="52" bestFit="1" customWidth="1"/>
    <col min="8" max="16384" width="9" style="52"/>
  </cols>
  <sheetData>
    <row r="1" spans="1:8">
      <c r="A1" s="14" t="s">
        <v>75</v>
      </c>
    </row>
    <row r="2" spans="1:8">
      <c r="A2" s="52" t="s">
        <v>161</v>
      </c>
      <c r="B2" s="85"/>
      <c r="C2" s="86"/>
      <c r="D2" s="86"/>
      <c r="E2" s="86"/>
    </row>
    <row r="3" spans="1:8">
      <c r="B3" s="85"/>
      <c r="C3" s="86"/>
      <c r="D3" s="86"/>
      <c r="E3" s="86"/>
      <c r="F3" s="87"/>
      <c r="G3" s="88"/>
      <c r="H3" s="88"/>
    </row>
    <row r="4" spans="1:8">
      <c r="B4" s="85"/>
      <c r="C4" s="86"/>
      <c r="D4" s="86"/>
      <c r="E4" s="86"/>
    </row>
    <row r="5" spans="1:8">
      <c r="B5" s="85"/>
      <c r="C5" s="86"/>
      <c r="D5" s="86"/>
      <c r="E5" s="86"/>
    </row>
    <row r="6" spans="1:8">
      <c r="B6" s="85"/>
      <c r="C6" s="86"/>
      <c r="D6" s="86"/>
      <c r="E6" s="86"/>
      <c r="G6" s="85"/>
    </row>
    <row r="7" spans="1:8">
      <c r="B7" s="85"/>
      <c r="C7" s="86"/>
      <c r="D7" s="86"/>
      <c r="E7" s="86"/>
    </row>
    <row r="8" spans="1:8">
      <c r="B8" s="85"/>
      <c r="C8" s="86"/>
      <c r="D8" s="86"/>
      <c r="E8" s="86"/>
    </row>
    <row r="9" spans="1:8">
      <c r="B9" s="85"/>
      <c r="C9" s="86"/>
      <c r="D9" s="86"/>
      <c r="E9" s="86"/>
    </row>
    <row r="10" spans="1:8">
      <c r="B10" s="85"/>
      <c r="C10" s="86"/>
      <c r="D10" s="86"/>
      <c r="E10" s="86"/>
    </row>
    <row r="11" spans="1:8">
      <c r="B11" s="85"/>
      <c r="C11" s="86"/>
      <c r="D11" s="86"/>
      <c r="E11" s="86"/>
    </row>
    <row r="12" spans="1:8">
      <c r="B12" s="85"/>
      <c r="C12" s="86"/>
      <c r="D12" s="86"/>
      <c r="E12" s="86"/>
    </row>
    <row r="13" spans="1:8">
      <c r="B13" s="85"/>
      <c r="C13" s="86"/>
      <c r="D13" s="86"/>
      <c r="E13" s="86"/>
    </row>
    <row r="14" spans="1:8">
      <c r="A14" s="98"/>
      <c r="B14" s="98"/>
      <c r="C14" s="98"/>
      <c r="D14" s="98"/>
      <c r="E14" s="98"/>
      <c r="F14" s="98"/>
      <c r="G14" s="98"/>
      <c r="H14" s="98"/>
    </row>
    <row r="15" spans="1:8">
      <c r="A15" s="98"/>
      <c r="B15" s="98"/>
      <c r="C15" s="98"/>
      <c r="D15" s="98"/>
      <c r="E15" s="98"/>
      <c r="F15" s="98"/>
      <c r="G15" s="98"/>
      <c r="H15" s="98"/>
    </row>
    <row r="16" spans="1:8">
      <c r="B16" s="98"/>
      <c r="C16" s="98"/>
      <c r="D16" s="98"/>
      <c r="E16" s="98"/>
      <c r="F16" s="99"/>
      <c r="G16" s="98"/>
      <c r="H16" s="98"/>
    </row>
    <row r="17" spans="1:8">
      <c r="A17" s="98"/>
      <c r="B17" s="98"/>
      <c r="C17" s="98"/>
      <c r="D17" s="98"/>
      <c r="E17" s="98"/>
      <c r="F17" s="98"/>
      <c r="G17" s="98"/>
      <c r="H17" s="98"/>
    </row>
    <row r="18" spans="1:8">
      <c r="A18" s="98"/>
      <c r="B18" s="98"/>
      <c r="C18" s="98"/>
      <c r="D18" s="98"/>
      <c r="E18" s="98"/>
      <c r="F18" s="98"/>
      <c r="G18" s="98"/>
      <c r="H18" s="98"/>
    </row>
    <row r="19" spans="1:8">
      <c r="A19" s="98" t="s">
        <v>74</v>
      </c>
      <c r="B19" s="98"/>
      <c r="C19" s="98"/>
      <c r="D19" s="98"/>
      <c r="E19" s="98"/>
      <c r="F19" s="98"/>
      <c r="G19" s="98"/>
      <c r="H19" s="98"/>
    </row>
    <row r="20" spans="1:8">
      <c r="A20" s="98"/>
      <c r="B20" s="98"/>
      <c r="C20" s="98"/>
      <c r="D20" s="98"/>
      <c r="E20" s="98"/>
      <c r="F20" s="98"/>
      <c r="G20" s="98"/>
      <c r="H20" s="98"/>
    </row>
    <row r="21" spans="1:8">
      <c r="A21" s="98"/>
      <c r="B21" s="98"/>
      <c r="C21" s="98"/>
      <c r="D21" s="98"/>
      <c r="E21" s="98"/>
      <c r="F21" s="98"/>
      <c r="G21" s="98"/>
      <c r="H21" s="98"/>
    </row>
    <row r="22" spans="1:8">
      <c r="A22" s="98"/>
      <c r="B22" s="98"/>
      <c r="C22" s="98"/>
      <c r="D22" s="98"/>
      <c r="E22" s="98"/>
      <c r="F22" s="98"/>
      <c r="G22" s="98"/>
      <c r="H22" s="98"/>
    </row>
    <row r="23" spans="1:8">
      <c r="A23" s="98"/>
      <c r="B23" s="98"/>
      <c r="C23" s="98"/>
      <c r="D23" s="98"/>
      <c r="E23" s="98"/>
      <c r="F23" s="98"/>
      <c r="G23" s="98"/>
      <c r="H23" s="98"/>
    </row>
    <row r="24" spans="1:8">
      <c r="A24" s="98"/>
      <c r="B24" s="98"/>
      <c r="C24" s="98"/>
      <c r="D24" s="98"/>
      <c r="E24" s="98"/>
      <c r="F24" s="98"/>
      <c r="G24" s="98"/>
      <c r="H24" s="98"/>
    </row>
    <row r="25" spans="1:8">
      <c r="A25" s="98"/>
      <c r="B25" s="98"/>
      <c r="C25" s="98"/>
      <c r="D25" s="98"/>
      <c r="E25" s="98"/>
      <c r="F25" s="98"/>
      <c r="G25" s="98"/>
      <c r="H25" s="98"/>
    </row>
    <row r="26" spans="1:8">
      <c r="A26" s="98"/>
      <c r="B26" s="98"/>
      <c r="C26" s="98"/>
      <c r="D26" s="98"/>
      <c r="E26" s="98"/>
      <c r="F26" s="98"/>
      <c r="G26" s="98"/>
      <c r="H26" s="9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rgb="FF009900"/>
  </sheetPr>
  <dimension ref="A1:S1109"/>
  <sheetViews>
    <sheetView rightToLeft="1" zoomScaleNormal="100" workbookViewId="0">
      <pane ySplit="1" topLeftCell="A2" activePane="bottomLeft" state="frozen"/>
      <selection activeCell="C57" sqref="C57"/>
      <selection pane="bottomLeft"/>
    </sheetView>
  </sheetViews>
  <sheetFormatPr defaultRowHeight="15"/>
  <cols>
    <col min="1" max="1" width="23.625" style="55" customWidth="1"/>
    <col min="2" max="2" width="22.875" style="55" customWidth="1"/>
    <col min="3" max="3" width="24.5" style="55" customWidth="1"/>
    <col min="4" max="5" width="9" style="14"/>
    <col min="20" max="16384" width="9" style="14"/>
  </cols>
  <sheetData>
    <row r="1" spans="1:5" ht="45">
      <c r="A1" s="21" t="s">
        <v>20</v>
      </c>
      <c r="B1" s="21" t="s">
        <v>19</v>
      </c>
      <c r="C1" s="21" t="s">
        <v>12</v>
      </c>
      <c r="D1" s="21" t="s">
        <v>11</v>
      </c>
      <c r="E1" s="21" t="s">
        <v>13</v>
      </c>
    </row>
    <row r="2" spans="1:5">
      <c r="B2" s="55">
        <v>1</v>
      </c>
      <c r="C2" s="105">
        <v>8.9242700000000017</v>
      </c>
      <c r="D2" s="105">
        <v>8.2273333333333341</v>
      </c>
      <c r="E2" s="105">
        <v>6.3163166999999989</v>
      </c>
    </row>
    <row r="3" spans="1:5">
      <c r="B3" s="55">
        <v>2</v>
      </c>
      <c r="C3" s="105">
        <v>8.9430899999999998</v>
      </c>
      <c r="D3" s="105">
        <v>8.0065833333333334</v>
      </c>
      <c r="E3" s="105">
        <v>7.2610077999999998</v>
      </c>
    </row>
    <row r="4" spans="1:5">
      <c r="B4" s="55">
        <v>3</v>
      </c>
      <c r="C4" s="105">
        <v>8.5703700000000005</v>
      </c>
      <c r="D4" s="105">
        <v>7.7477500000000008</v>
      </c>
      <c r="E4" s="105">
        <v>6.9070284500000012</v>
      </c>
    </row>
    <row r="5" spans="1:5">
      <c r="B5" s="55">
        <v>4</v>
      </c>
      <c r="C5" s="105">
        <v>8.6002700000000001</v>
      </c>
      <c r="D5" s="105">
        <v>7.279583333333334</v>
      </c>
      <c r="E5" s="105">
        <v>7.2221386000000001</v>
      </c>
    </row>
    <row r="6" spans="1:5">
      <c r="B6" s="55">
        <v>5</v>
      </c>
      <c r="C6" s="105">
        <v>10.386649999999999</v>
      </c>
      <c r="D6" s="105">
        <v>7.3697500000000016</v>
      </c>
      <c r="E6" s="105">
        <v>6.8163242999999998</v>
      </c>
    </row>
    <row r="7" spans="1:5">
      <c r="A7" s="55">
        <v>2018</v>
      </c>
      <c r="B7" s="55">
        <v>6</v>
      </c>
      <c r="C7" s="105">
        <v>10.52284</v>
      </c>
      <c r="D7" s="105">
        <v>7.5039999999999996</v>
      </c>
      <c r="E7" s="105">
        <v>6.2362580000000003</v>
      </c>
    </row>
    <row r="8" spans="1:5">
      <c r="B8" s="55">
        <v>7</v>
      </c>
      <c r="C8" s="105">
        <v>10.164719999999999</v>
      </c>
      <c r="D8" s="105">
        <v>7.3969166666666668</v>
      </c>
      <c r="E8" s="105">
        <v>6.4245327999999988</v>
      </c>
    </row>
    <row r="9" spans="1:5">
      <c r="B9" s="55">
        <v>8</v>
      </c>
      <c r="C9" s="105">
        <v>12.28186</v>
      </c>
      <c r="D9" s="105">
        <v>7.5676666666666668</v>
      </c>
      <c r="E9" s="105">
        <v>6.0820736999999996</v>
      </c>
    </row>
    <row r="10" spans="1:5">
      <c r="B10" s="55">
        <v>9</v>
      </c>
      <c r="C10" s="105">
        <v>11.301600000000002</v>
      </c>
      <c r="D10" s="105">
        <v>7.7790833333333325</v>
      </c>
      <c r="E10" s="105">
        <v>5.8946008499999998</v>
      </c>
    </row>
    <row r="11" spans="1:5">
      <c r="B11" s="55">
        <v>10</v>
      </c>
      <c r="C11" s="105">
        <v>10.96416</v>
      </c>
      <c r="D11" s="105">
        <v>7.8602500000000006</v>
      </c>
      <c r="E11" s="105">
        <v>5.8955525</v>
      </c>
    </row>
    <row r="12" spans="1:5">
      <c r="B12" s="55">
        <v>11</v>
      </c>
      <c r="C12" s="105">
        <v>10.719750000000001</v>
      </c>
      <c r="D12" s="105">
        <v>8.18825</v>
      </c>
      <c r="E12" s="105">
        <v>5.9329849000000001</v>
      </c>
    </row>
    <row r="13" spans="1:5">
      <c r="B13" s="55">
        <v>12</v>
      </c>
      <c r="C13" s="105">
        <v>10.5906</v>
      </c>
      <c r="D13" s="105">
        <v>8.6983333333333324</v>
      </c>
      <c r="E13" s="105">
        <v>5.4561226999999999</v>
      </c>
    </row>
    <row r="14" spans="1:5">
      <c r="B14" s="55">
        <v>1</v>
      </c>
      <c r="C14" s="7">
        <v>9.5177899999999998</v>
      </c>
      <c r="D14" s="7">
        <v>7.6321666666666665</v>
      </c>
      <c r="E14" s="7">
        <v>5.8236809000000003</v>
      </c>
    </row>
    <row r="15" spans="1:5">
      <c r="B15" s="55">
        <v>2</v>
      </c>
      <c r="C15" s="7">
        <v>9.1879200000000001</v>
      </c>
      <c r="D15" s="7">
        <v>7.240666666666665</v>
      </c>
      <c r="E15" s="7">
        <v>5.9736605000000003</v>
      </c>
    </row>
    <row r="16" spans="1:5">
      <c r="B16" s="55">
        <v>3</v>
      </c>
      <c r="C16" s="7">
        <v>9.4225600000000007</v>
      </c>
      <c r="D16" s="7">
        <v>7.1131666666666664</v>
      </c>
      <c r="E16" s="7">
        <v>5.2583016000000002</v>
      </c>
    </row>
    <row r="17" spans="1:5" ht="15" customHeight="1">
      <c r="B17" s="55">
        <v>4</v>
      </c>
      <c r="C17" s="7">
        <v>9.1705099999999984</v>
      </c>
      <c r="D17" s="7">
        <v>5.7650000000000006</v>
      </c>
      <c r="E17" s="7">
        <v>4.9260698500000002</v>
      </c>
    </row>
    <row r="18" spans="1:5" ht="15" customHeight="1">
      <c r="B18" s="55">
        <v>5</v>
      </c>
      <c r="C18" s="7">
        <v>9.1610099999999992</v>
      </c>
      <c r="D18" s="7">
        <v>6.2895833333333329</v>
      </c>
      <c r="E18" s="7">
        <v>4.8035196500000001</v>
      </c>
    </row>
    <row r="19" spans="1:5" ht="15" customHeight="1">
      <c r="A19" s="55">
        <v>2019</v>
      </c>
      <c r="B19" s="55">
        <v>6</v>
      </c>
      <c r="C19" s="7">
        <v>8.8401800000000001</v>
      </c>
      <c r="D19" s="7">
        <v>6.3920000000000003</v>
      </c>
      <c r="E19" s="7">
        <v>5.0829243000000002</v>
      </c>
    </row>
    <row r="20" spans="1:5" ht="15" customHeight="1">
      <c r="B20" s="55">
        <v>7</v>
      </c>
      <c r="C20" s="7">
        <v>8.1019800000000011</v>
      </c>
      <c r="D20" s="7">
        <v>6.5704166666666657</v>
      </c>
      <c r="E20" s="7">
        <v>5.1794706000000001</v>
      </c>
    </row>
    <row r="21" spans="1:5">
      <c r="B21" s="55">
        <v>8</v>
      </c>
      <c r="C21" s="7">
        <v>9.3963099999999997</v>
      </c>
      <c r="D21" s="7">
        <v>7.8380833333333326</v>
      </c>
      <c r="E21" s="7">
        <v>5.7786552999999996</v>
      </c>
    </row>
    <row r="22" spans="1:5" ht="15" customHeight="1">
      <c r="B22" s="55">
        <v>9</v>
      </c>
      <c r="C22" s="7">
        <v>8.6778100000000009</v>
      </c>
      <c r="D22" s="7">
        <v>7.1390000000000011</v>
      </c>
      <c r="E22" s="7">
        <v>5.9384164999999998</v>
      </c>
    </row>
    <row r="23" spans="1:5" ht="15" customHeight="1">
      <c r="B23" s="55">
        <v>10</v>
      </c>
      <c r="C23" s="7">
        <v>7.8876499999999989</v>
      </c>
      <c r="D23" s="7">
        <v>6.2079999999999993</v>
      </c>
      <c r="E23" s="7">
        <v>5.8170812999999999</v>
      </c>
    </row>
    <row r="24" spans="1:5" ht="15" customHeight="1">
      <c r="B24" s="55">
        <v>11</v>
      </c>
      <c r="C24" s="7">
        <v>7.66275</v>
      </c>
      <c r="D24" s="7">
        <v>5.8349999999999991</v>
      </c>
      <c r="E24" s="7">
        <v>5.3578371499999999</v>
      </c>
    </row>
    <row r="25" spans="1:5">
      <c r="B25" s="55">
        <v>12</v>
      </c>
      <c r="C25" s="7">
        <v>7.6097000000000001</v>
      </c>
      <c r="D25" s="7">
        <v>5.4497499999999999</v>
      </c>
      <c r="E25" s="7">
        <v>5.1181941999999996</v>
      </c>
    </row>
    <row r="26" spans="1:5" ht="15" customHeight="1">
      <c r="B26" s="55">
        <v>1</v>
      </c>
      <c r="C26" s="7">
        <v>7.270789999999999</v>
      </c>
      <c r="D26" s="7">
        <v>5.2061666666666664</v>
      </c>
      <c r="E26" s="7">
        <v>4.0851401999999997</v>
      </c>
    </row>
    <row r="27" spans="1:5" ht="15" customHeight="1">
      <c r="B27" s="55">
        <v>2</v>
      </c>
      <c r="C27" s="7">
        <v>8.3796999999999997</v>
      </c>
      <c r="D27" s="7">
        <v>5.7235833333333321</v>
      </c>
      <c r="E27" s="7">
        <v>5.2093412499999996</v>
      </c>
    </row>
    <row r="28" spans="1:5" ht="15" customHeight="1">
      <c r="B28" s="55">
        <v>3</v>
      </c>
      <c r="C28" s="7">
        <v>15.21552</v>
      </c>
      <c r="D28" s="7">
        <v>13.777249999999999</v>
      </c>
      <c r="E28" s="7">
        <v>11.5335442</v>
      </c>
    </row>
    <row r="29" spans="1:5">
      <c r="B29" s="55">
        <v>4</v>
      </c>
      <c r="C29" s="7">
        <v>12.48714</v>
      </c>
      <c r="D29" s="7">
        <v>9.104499999999998</v>
      </c>
      <c r="E29" s="7">
        <v>8.2496377499999998</v>
      </c>
    </row>
    <row r="30" spans="1:5" ht="15" customHeight="1">
      <c r="B30" s="55">
        <v>5</v>
      </c>
      <c r="C30" s="7">
        <v>10.84933</v>
      </c>
      <c r="D30" s="7">
        <v>7.7353333333333332</v>
      </c>
      <c r="E30" s="7">
        <v>6.7118155000000002</v>
      </c>
    </row>
    <row r="31" spans="1:5" ht="15" customHeight="1">
      <c r="A31" s="55">
        <v>2020</v>
      </c>
      <c r="B31" s="55">
        <v>6</v>
      </c>
      <c r="C31" s="7">
        <v>10.66526</v>
      </c>
      <c r="D31" s="7">
        <v>8.4217499999999994</v>
      </c>
      <c r="E31" s="7">
        <v>6.0095578999999999</v>
      </c>
    </row>
    <row r="32" spans="1:5" ht="15" customHeight="1">
      <c r="B32" s="55">
        <v>7</v>
      </c>
      <c r="C32" s="7">
        <v>9.6891399999999983</v>
      </c>
      <c r="D32" s="7">
        <v>7.6509166666666673</v>
      </c>
      <c r="E32" s="7">
        <v>6.0399722999999996</v>
      </c>
    </row>
    <row r="33" spans="1:5" ht="15" customHeight="1">
      <c r="B33" s="55">
        <v>8</v>
      </c>
      <c r="C33" s="7">
        <v>11.07789</v>
      </c>
      <c r="D33" s="7">
        <v>8.516</v>
      </c>
      <c r="E33" s="7">
        <v>5.5119838000000003</v>
      </c>
    </row>
    <row r="34" spans="1:5">
      <c r="B34" s="55">
        <v>9</v>
      </c>
      <c r="C34" s="7">
        <v>11.89836</v>
      </c>
      <c r="D34" s="7">
        <v>8.882833333333334</v>
      </c>
      <c r="E34" s="7">
        <v>7.1859764000000004</v>
      </c>
    </row>
    <row r="35" spans="1:5" ht="15" customHeight="1">
      <c r="B35" s="55">
        <v>10</v>
      </c>
      <c r="C35" s="7">
        <v>11.224349999999998</v>
      </c>
      <c r="D35" s="7">
        <v>8.1398333333333337</v>
      </c>
      <c r="E35" s="7">
        <v>6.4101723000000002</v>
      </c>
    </row>
    <row r="36" spans="1:5" ht="15" customHeight="1">
      <c r="B36" s="55">
        <v>11</v>
      </c>
      <c r="C36" s="7">
        <v>10.177720000000001</v>
      </c>
      <c r="D36" s="7">
        <v>7.1377499999999996</v>
      </c>
      <c r="E36" s="7">
        <v>5.7087016000000004</v>
      </c>
    </row>
    <row r="37" spans="1:5" ht="15" customHeight="1">
      <c r="B37" s="55">
        <v>12</v>
      </c>
      <c r="C37" s="7">
        <v>10.63114</v>
      </c>
      <c r="D37" s="7">
        <v>7.4304166666666669</v>
      </c>
      <c r="E37" s="7">
        <v>6.4437437500000003</v>
      </c>
    </row>
    <row r="38" spans="1:5">
      <c r="B38" s="55">
        <v>1</v>
      </c>
      <c r="C38" s="105">
        <v>10.056920000000002</v>
      </c>
      <c r="D38" s="105">
        <v>7.0344999999999995</v>
      </c>
      <c r="E38" s="105">
        <v>7.734015799999999</v>
      </c>
    </row>
    <row r="39" spans="1:5" ht="15" customHeight="1">
      <c r="B39" s="55">
        <v>2</v>
      </c>
      <c r="C39" s="105">
        <v>9.6929600000000011</v>
      </c>
      <c r="D39" s="105">
        <v>7.0489166666666661</v>
      </c>
      <c r="E39" s="105">
        <v>6.718750899999999</v>
      </c>
    </row>
    <row r="40" spans="1:5" ht="15" customHeight="1">
      <c r="B40" s="55">
        <v>3</v>
      </c>
      <c r="C40" s="105">
        <v>11.72771</v>
      </c>
      <c r="D40" s="105">
        <v>7.2901666666666669</v>
      </c>
      <c r="E40" s="105">
        <v>6.7572307999999994</v>
      </c>
    </row>
    <row r="41" spans="1:5" ht="15" customHeight="1">
      <c r="B41" s="55">
        <v>4</v>
      </c>
      <c r="C41" s="105">
        <v>10.010099999999998</v>
      </c>
      <c r="D41" s="105">
        <v>6.64975</v>
      </c>
      <c r="E41" s="105">
        <v>6.3098566999999992</v>
      </c>
    </row>
    <row r="42" spans="1:5">
      <c r="B42" s="55">
        <v>5</v>
      </c>
      <c r="C42" s="105">
        <v>9.5350900000000003</v>
      </c>
      <c r="D42" s="105">
        <v>6.8144166666666655</v>
      </c>
      <c r="E42" s="105">
        <v>6.6287732999999998</v>
      </c>
    </row>
    <row r="43" spans="1:5" ht="15" customHeight="1">
      <c r="A43" s="55">
        <v>2021</v>
      </c>
      <c r="B43" s="55">
        <v>6</v>
      </c>
      <c r="C43" s="105">
        <v>9.3342800000000015</v>
      </c>
      <c r="D43" s="105">
        <v>6.3635000000000002</v>
      </c>
      <c r="E43" s="105">
        <v>5.6809326599999999</v>
      </c>
    </row>
    <row r="44" spans="1:5" ht="15" customHeight="1">
      <c r="B44" s="55">
        <v>7</v>
      </c>
      <c r="C44" s="105">
        <v>9.3885899999999989</v>
      </c>
      <c r="D44" s="105">
        <v>6.6545000000000005</v>
      </c>
      <c r="E44" s="105">
        <v>5.6457474799999998</v>
      </c>
    </row>
    <row r="45" spans="1:5" ht="15" customHeight="1">
      <c r="B45" s="55">
        <v>8</v>
      </c>
      <c r="C45" s="105">
        <v>9.6462600000000016</v>
      </c>
      <c r="D45" s="105">
        <v>6.6241666666666656</v>
      </c>
      <c r="E45" s="105">
        <v>5.2085969600000004</v>
      </c>
    </row>
    <row r="46" spans="1:5" ht="15" customHeight="1">
      <c r="B46" s="55">
        <v>9</v>
      </c>
      <c r="C46" s="105">
        <v>9.8693299999999997</v>
      </c>
      <c r="D46" s="105">
        <v>6.6006666666666653</v>
      </c>
      <c r="E46" s="105">
        <v>5.6949811050000001</v>
      </c>
    </row>
    <row r="47" spans="1:5">
      <c r="B47" s="55">
        <v>10</v>
      </c>
      <c r="C47" s="105">
        <v>10.31446</v>
      </c>
      <c r="D47" s="105">
        <v>6.6379166666666674</v>
      </c>
      <c r="E47" s="105">
        <v>5.0569292199999998</v>
      </c>
    </row>
    <row r="48" spans="1:5" ht="15" customHeight="1">
      <c r="B48" s="55">
        <v>11</v>
      </c>
      <c r="C48" s="105">
        <v>13.099160000000001</v>
      </c>
      <c r="D48" s="105">
        <v>7.4824166666666674</v>
      </c>
      <c r="E48" s="105">
        <v>7.1079410650000003</v>
      </c>
    </row>
    <row r="49" spans="1:5" ht="15" customHeight="1">
      <c r="B49" s="55">
        <v>12</v>
      </c>
      <c r="C49" s="105">
        <v>14.71941</v>
      </c>
      <c r="D49" s="105">
        <v>6.74</v>
      </c>
      <c r="E49" s="105">
        <v>7.8097164599999989</v>
      </c>
    </row>
    <row r="50" spans="1:5" ht="15" customHeight="1">
      <c r="B50" s="55">
        <v>1</v>
      </c>
      <c r="C50" s="105">
        <v>11.67389</v>
      </c>
      <c r="D50" s="105">
        <v>6.941416666666667</v>
      </c>
      <c r="E50" s="105">
        <v>7.9200394499999991</v>
      </c>
    </row>
    <row r="51" spans="1:5">
      <c r="B51" s="55">
        <v>2</v>
      </c>
      <c r="C51" s="105">
        <v>10.881540000000001</v>
      </c>
      <c r="D51" s="105">
        <v>7.4059999999999988</v>
      </c>
      <c r="E51" s="105">
        <v>7.6138231899999989</v>
      </c>
    </row>
    <row r="52" spans="1:5" ht="15" customHeight="1">
      <c r="B52" s="55">
        <v>3</v>
      </c>
      <c r="C52" s="105">
        <v>13.146290000000002</v>
      </c>
      <c r="D52" s="105">
        <v>8.1866666666666674</v>
      </c>
      <c r="E52" s="105">
        <v>7.6697345850000005</v>
      </c>
    </row>
    <row r="53" spans="1:5" ht="15" customHeight="1">
      <c r="B53" s="55">
        <v>4</v>
      </c>
      <c r="C53" s="105">
        <v>12.25516</v>
      </c>
      <c r="D53" s="105">
        <v>8.8567</v>
      </c>
      <c r="E53" s="105">
        <v>7.1560442399999991</v>
      </c>
    </row>
    <row r="54" spans="1:5" ht="15" customHeight="1">
      <c r="B54" s="55">
        <v>5</v>
      </c>
      <c r="C54" s="105">
        <v>13.858929999999999</v>
      </c>
      <c r="D54" s="105">
        <v>9.8383333333333347</v>
      </c>
      <c r="E54" s="105">
        <v>9.2984702400000003</v>
      </c>
    </row>
    <row r="55" spans="1:5">
      <c r="A55" s="55">
        <v>2022</v>
      </c>
      <c r="B55" s="55">
        <v>6</v>
      </c>
      <c r="C55" s="105">
        <v>13.900539999999999</v>
      </c>
      <c r="D55" s="105">
        <v>10.171250000000001</v>
      </c>
      <c r="E55" s="105">
        <v>8.5187200450000002</v>
      </c>
    </row>
    <row r="56" spans="1:5" ht="15" customHeight="1">
      <c r="B56" s="55">
        <v>7</v>
      </c>
      <c r="C56" s="105">
        <v>14.979800000000001</v>
      </c>
      <c r="D56" s="105">
        <v>10.335583333333334</v>
      </c>
      <c r="E56" s="105">
        <v>9.0622544299999994</v>
      </c>
    </row>
    <row r="57" spans="1:5" ht="15" customHeight="1">
      <c r="B57" s="55">
        <v>8</v>
      </c>
      <c r="C57" s="105">
        <v>13.737189999999998</v>
      </c>
      <c r="D57" s="105">
        <v>10.313333333333334</v>
      </c>
      <c r="E57" s="105">
        <v>9.3041040000000006</v>
      </c>
    </row>
    <row r="58" spans="1:5" ht="15" customHeight="1">
      <c r="B58" s="55">
        <v>9</v>
      </c>
      <c r="C58" s="105">
        <v>14.643239999999997</v>
      </c>
      <c r="D58" s="105">
        <v>12.562416666666667</v>
      </c>
      <c r="E58" s="105">
        <v>9.8797708699999998</v>
      </c>
    </row>
    <row r="59" spans="1:5" ht="15" customHeight="1">
      <c r="B59" s="55">
        <v>10</v>
      </c>
      <c r="C59" s="105">
        <v>14.513150000000003</v>
      </c>
      <c r="D59" s="105">
        <v>12.07475</v>
      </c>
      <c r="E59" s="105">
        <v>9.7606439149999993</v>
      </c>
    </row>
    <row r="60" spans="1:5">
      <c r="B60" s="55">
        <v>11</v>
      </c>
      <c r="C60" s="105">
        <v>13.263830000000002</v>
      </c>
      <c r="D60" s="105">
        <v>10.997916666666665</v>
      </c>
      <c r="E60" s="105">
        <v>9.8726436500000005</v>
      </c>
    </row>
    <row r="61" spans="1:5" ht="15" customHeight="1">
      <c r="B61" s="55">
        <v>12</v>
      </c>
      <c r="C61" s="105">
        <v>12.533729999999998</v>
      </c>
      <c r="D61" s="105">
        <v>10.003250000000001</v>
      </c>
      <c r="E61" s="105">
        <v>8.5340313600000002</v>
      </c>
    </row>
    <row r="62" spans="1:5" ht="15" customHeight="1">
      <c r="B62" s="55">
        <v>1</v>
      </c>
      <c r="C62" s="105">
        <v>12.247489999999999</v>
      </c>
      <c r="D62" s="105">
        <v>9.780166666666668</v>
      </c>
      <c r="E62" s="105">
        <v>9.2975687249999996</v>
      </c>
    </row>
    <row r="63" spans="1:5" ht="15" customHeight="1">
      <c r="B63" s="55">
        <v>2</v>
      </c>
      <c r="C63" s="105">
        <v>12.649799999999999</v>
      </c>
      <c r="D63" s="105">
        <v>9.6464166666666653</v>
      </c>
      <c r="E63" s="105">
        <v>11.4433661</v>
      </c>
    </row>
    <row r="64" spans="1:5">
      <c r="B64" s="55">
        <v>3</v>
      </c>
      <c r="C64" s="105">
        <v>15.020339999999999</v>
      </c>
      <c r="D64" s="105">
        <v>9.805416666666666</v>
      </c>
      <c r="E64" s="105">
        <v>12.20387335</v>
      </c>
    </row>
    <row r="65" spans="1:5" ht="15" customHeight="1">
      <c r="B65" s="55">
        <v>4</v>
      </c>
      <c r="C65" s="105">
        <v>14.038349999999999</v>
      </c>
      <c r="D65" s="105">
        <v>8.567499999999999</v>
      </c>
      <c r="E65" s="105">
        <v>9.5243327299999994</v>
      </c>
    </row>
    <row r="66" spans="1:5" ht="15" customHeight="1">
      <c r="B66" s="55">
        <v>5</v>
      </c>
      <c r="C66" s="105">
        <v>13.394310000000001</v>
      </c>
      <c r="D66" s="105">
        <v>8.3273333333333337</v>
      </c>
      <c r="E66" s="105">
        <v>10.037872200000001</v>
      </c>
    </row>
    <row r="67" spans="1:5" ht="15" customHeight="1">
      <c r="A67" s="55">
        <v>2023</v>
      </c>
      <c r="B67" s="55">
        <v>6</v>
      </c>
      <c r="C67" s="105">
        <v>11.86167</v>
      </c>
      <c r="D67" s="105">
        <v>7.85975</v>
      </c>
      <c r="E67" s="105">
        <v>10.318593699999999</v>
      </c>
    </row>
    <row r="68" spans="1:5" ht="15" customHeight="1">
      <c r="B68" s="55">
        <v>7</v>
      </c>
      <c r="C68" s="105">
        <v>11.374140000000001</v>
      </c>
      <c r="D68" s="105">
        <v>8.0920833333333331</v>
      </c>
      <c r="E68" s="105">
        <v>11.2840317</v>
      </c>
    </row>
    <row r="69" spans="1:5">
      <c r="B69" s="55">
        <v>8</v>
      </c>
      <c r="C69" s="105">
        <v>11.452449999999999</v>
      </c>
      <c r="D69" s="105">
        <v>7.9960000000000004</v>
      </c>
      <c r="E69" s="105">
        <v>10.0695409</v>
      </c>
    </row>
    <row r="70" spans="1:5" ht="15" customHeight="1">
      <c r="B70" s="55">
        <v>9</v>
      </c>
      <c r="C70" s="105">
        <v>11.270889999999998</v>
      </c>
      <c r="D70" s="105">
        <v>7.8779166666666667</v>
      </c>
      <c r="E70" s="105">
        <v>10.02853065</v>
      </c>
    </row>
    <row r="71" spans="1:5" ht="15" customHeight="1">
      <c r="B71" s="55">
        <v>10</v>
      </c>
      <c r="C71" s="105">
        <v>11.565529999999999</v>
      </c>
      <c r="D71" s="105">
        <v>8.028666666666668</v>
      </c>
      <c r="E71" s="105">
        <v>12.101598449999999</v>
      </c>
    </row>
    <row r="72" spans="1:5" ht="15" customHeight="1">
      <c r="B72" s="55">
        <v>11</v>
      </c>
      <c r="C72" s="105">
        <v>10.5451</v>
      </c>
      <c r="D72" s="105">
        <v>7.1165833333333328</v>
      </c>
      <c r="E72" s="105">
        <v>10.674526200000001</v>
      </c>
    </row>
    <row r="73" spans="1:5">
      <c r="B73" s="55">
        <v>12</v>
      </c>
      <c r="C73" s="105">
        <v>10.737490000000001</v>
      </c>
      <c r="D73" s="105">
        <v>7.7138333333333335</v>
      </c>
      <c r="E73" s="105">
        <v>10.071700099999999</v>
      </c>
    </row>
    <row r="74" spans="1:5" ht="15" customHeight="1"/>
    <row r="75" spans="1:5" ht="15" customHeight="1">
      <c r="C75" s="107">
        <f>C73-C61</f>
        <v>-1.7962399999999974</v>
      </c>
      <c r="D75" s="58">
        <f>D73-D61</f>
        <v>-2.2894166666666678</v>
      </c>
      <c r="E75" s="58">
        <f>E73-E61</f>
        <v>1.5376687399999991</v>
      </c>
    </row>
    <row r="76" spans="1:5" ht="15" customHeight="1"/>
    <row r="78" spans="1:5" ht="15" customHeight="1"/>
    <row r="79" spans="1:5" ht="15" customHeight="1"/>
    <row r="80" spans="1:5" ht="15" customHeight="1"/>
    <row r="81" ht="15" customHeight="1"/>
    <row r="83" ht="15" customHeight="1"/>
    <row r="84" ht="15" customHeight="1"/>
    <row r="85" ht="15" customHeight="1"/>
    <row r="87" ht="15" customHeight="1"/>
    <row r="88" ht="15" customHeight="1"/>
    <row r="89" ht="15" customHeight="1"/>
    <row r="91" ht="15" customHeight="1"/>
    <row r="92" ht="15" customHeight="1"/>
    <row r="93" ht="15" customHeight="1"/>
    <row r="94" ht="15" customHeight="1"/>
    <row r="96" ht="15" customHeight="1"/>
    <row r="97" ht="15" customHeight="1"/>
    <row r="98" ht="15" customHeight="1"/>
    <row r="100" ht="15" customHeight="1"/>
    <row r="101" ht="15" customHeight="1"/>
    <row r="102" ht="15" customHeight="1"/>
    <row r="104" ht="15" customHeight="1"/>
    <row r="105" ht="15" customHeight="1"/>
    <row r="106" ht="15" customHeight="1"/>
    <row r="107" ht="15" customHeight="1"/>
    <row r="109" ht="15" customHeight="1"/>
    <row r="110" ht="15" customHeight="1"/>
    <row r="111" ht="15" customHeight="1"/>
    <row r="113" ht="15" customHeight="1"/>
    <row r="114" ht="15" customHeight="1"/>
    <row r="115" ht="15" customHeight="1"/>
    <row r="117" ht="15" customHeight="1"/>
    <row r="118" ht="15" customHeight="1"/>
    <row r="119" ht="15" customHeight="1"/>
    <row r="120" ht="15" customHeight="1"/>
    <row r="122" ht="15" customHeight="1"/>
    <row r="123" ht="15" customHeight="1"/>
    <row r="124" ht="15" customHeight="1"/>
    <row r="126" ht="15" customHeight="1"/>
    <row r="127" ht="15" customHeight="1"/>
    <row r="128" ht="15" customHeight="1"/>
    <row r="130" ht="15" customHeight="1"/>
    <row r="131" ht="15" customHeight="1"/>
    <row r="132" ht="15" customHeight="1"/>
    <row r="133" ht="15" customHeight="1"/>
    <row r="135" ht="15" customHeight="1"/>
    <row r="136" ht="15" customHeight="1"/>
    <row r="137" ht="15" customHeight="1"/>
    <row r="139" ht="15" customHeight="1"/>
    <row r="140" ht="15" customHeight="1"/>
    <row r="141" ht="15" customHeight="1"/>
    <row r="143" ht="15" customHeight="1"/>
    <row r="144" ht="15" customHeight="1"/>
    <row r="145" ht="15" customHeight="1"/>
    <row r="146" ht="15" customHeight="1"/>
    <row r="148" ht="15" customHeight="1"/>
    <row r="149" ht="15" customHeight="1"/>
    <row r="150" ht="15" customHeight="1"/>
    <row r="152" ht="15" customHeight="1"/>
    <row r="153" ht="15" customHeight="1"/>
    <row r="154" ht="15" customHeight="1"/>
    <row r="155" ht="15" customHeight="1"/>
    <row r="157" ht="15" customHeight="1"/>
    <row r="158" ht="15" customHeight="1"/>
    <row r="159" ht="15" customHeight="1"/>
    <row r="161" ht="15" customHeight="1"/>
    <row r="162" ht="15" customHeight="1"/>
    <row r="163" ht="15" customHeight="1"/>
    <row r="165" ht="15" customHeight="1"/>
    <row r="166" ht="15" customHeight="1"/>
    <row r="167" ht="15" customHeight="1"/>
    <row r="168" ht="15" customHeight="1"/>
    <row r="170" ht="15" customHeight="1"/>
    <row r="171" ht="15" customHeight="1"/>
    <row r="172" ht="15" customHeight="1"/>
    <row r="174" ht="15" customHeight="1"/>
    <row r="175" ht="15" customHeight="1"/>
    <row r="176" ht="15" customHeight="1"/>
    <row r="178" ht="15" customHeight="1"/>
    <row r="179" ht="15" customHeight="1"/>
    <row r="180" ht="15" customHeight="1"/>
    <row r="182" ht="15" customHeight="1"/>
    <row r="183" ht="15" customHeight="1"/>
    <row r="184" ht="15" customHeight="1"/>
    <row r="185" ht="15" customHeight="1"/>
    <row r="187" ht="15" customHeight="1"/>
    <row r="188" ht="15" customHeight="1"/>
    <row r="189" ht="15" customHeight="1"/>
    <row r="191" ht="15" customHeight="1"/>
    <row r="192" ht="15" customHeight="1"/>
    <row r="193" ht="15" customHeight="1"/>
    <row r="194" ht="15" customHeight="1"/>
    <row r="196" ht="15" customHeight="1"/>
    <row r="197" ht="15" customHeight="1"/>
    <row r="198" ht="15" customHeight="1"/>
    <row r="200" ht="15" customHeight="1"/>
    <row r="201" ht="15" customHeight="1"/>
    <row r="202" ht="15" customHeight="1"/>
    <row r="204" ht="15" customHeight="1"/>
    <row r="205" ht="15" customHeight="1"/>
    <row r="206" ht="15" customHeight="1"/>
    <row r="207" ht="15" customHeight="1"/>
    <row r="209" ht="15" customHeight="1"/>
    <row r="210" ht="15" customHeight="1"/>
    <row r="211" ht="15" customHeight="1"/>
    <row r="213" ht="15" customHeight="1"/>
    <row r="214" ht="15" customHeight="1"/>
    <row r="215" ht="15" customHeight="1"/>
    <row r="217" ht="15" customHeight="1"/>
    <row r="218" ht="15" customHeight="1"/>
    <row r="219" ht="15" customHeight="1"/>
    <row r="220" ht="15" customHeight="1"/>
    <row r="222" ht="15" customHeight="1"/>
    <row r="223" ht="15" customHeight="1"/>
    <row r="224" ht="15" customHeight="1"/>
    <row r="226" ht="15" customHeight="1"/>
    <row r="227" ht="15" customHeight="1"/>
    <row r="228" ht="15" customHeight="1"/>
    <row r="229" ht="15" customHeight="1"/>
    <row r="231" ht="15" customHeight="1"/>
    <row r="232" ht="15" customHeight="1"/>
    <row r="233" ht="15" customHeight="1"/>
    <row r="235" ht="15" customHeight="1"/>
    <row r="236" ht="15" customHeight="1"/>
    <row r="237" ht="15" customHeight="1"/>
    <row r="239" ht="15" customHeight="1"/>
    <row r="240" ht="15" customHeight="1"/>
    <row r="241" ht="15" customHeight="1"/>
    <row r="243" ht="15" customHeight="1"/>
    <row r="244" ht="15" customHeight="1"/>
    <row r="245" ht="15" customHeight="1"/>
    <row r="246" ht="15" customHeight="1"/>
    <row r="248" ht="15" customHeight="1"/>
    <row r="249" ht="15" customHeight="1"/>
    <row r="250" ht="15" customHeight="1"/>
    <row r="252" ht="15" customHeight="1"/>
    <row r="253" ht="15" customHeight="1"/>
    <row r="254" ht="15" customHeight="1"/>
    <row r="256" ht="15" customHeight="1"/>
    <row r="257" ht="15" customHeight="1"/>
    <row r="258" ht="15" customHeight="1"/>
    <row r="259" ht="15" customHeight="1"/>
    <row r="261" ht="15" customHeight="1"/>
    <row r="262" ht="15" customHeight="1"/>
    <row r="263" ht="15" customHeight="1"/>
    <row r="265" ht="15" customHeight="1"/>
    <row r="266" ht="15" customHeight="1"/>
    <row r="267" ht="15" customHeight="1"/>
    <row r="268" ht="15" customHeight="1"/>
    <row r="270" ht="15" customHeight="1"/>
    <row r="271" ht="15" customHeight="1"/>
    <row r="272" ht="15" customHeight="1"/>
    <row r="274" ht="15" customHeight="1"/>
    <row r="275" ht="15" customHeight="1"/>
    <row r="276" ht="15" customHeight="1"/>
    <row r="278" ht="15" customHeight="1"/>
    <row r="279" ht="15" customHeight="1"/>
    <row r="280" ht="15" customHeight="1"/>
    <row r="281" ht="15" customHeight="1"/>
    <row r="283" ht="15" customHeight="1"/>
    <row r="284" ht="15" customHeight="1"/>
    <row r="285" ht="15" customHeight="1"/>
    <row r="287" ht="15" customHeight="1"/>
    <row r="288" ht="15" customHeight="1"/>
    <row r="289" ht="15" customHeight="1"/>
    <row r="291" ht="15" customHeight="1"/>
    <row r="292" ht="15" customHeight="1"/>
    <row r="293" ht="15" customHeight="1"/>
    <row r="294" ht="15" customHeight="1"/>
    <row r="296" ht="15" customHeight="1"/>
    <row r="297" ht="15" customHeight="1"/>
    <row r="298" ht="15" customHeight="1"/>
    <row r="300" ht="15" customHeight="1"/>
    <row r="301" ht="15" customHeight="1"/>
    <row r="302" ht="15" customHeight="1"/>
    <row r="304" ht="15" customHeight="1"/>
    <row r="305" ht="15" customHeight="1"/>
    <row r="306" ht="15" customHeight="1"/>
    <row r="307" ht="15" customHeight="1"/>
    <row r="309" ht="15" customHeight="1"/>
    <row r="310" ht="15" customHeight="1"/>
    <row r="311" ht="15" customHeight="1"/>
    <row r="313" ht="15" customHeight="1"/>
    <row r="314" ht="15" customHeight="1"/>
    <row r="315" ht="15" customHeight="1"/>
    <row r="317" ht="15" customHeight="1"/>
    <row r="318" ht="15" customHeight="1"/>
    <row r="319" ht="15" customHeight="1"/>
    <row r="320" ht="15" customHeight="1"/>
    <row r="322" ht="15" customHeight="1"/>
    <row r="323" ht="15" customHeight="1"/>
    <row r="324" ht="15" customHeight="1"/>
    <row r="326" ht="15" customHeight="1"/>
    <row r="327" ht="15" customHeight="1"/>
    <row r="328" ht="15" customHeight="1"/>
    <row r="329" ht="15" customHeight="1"/>
    <row r="331" ht="15" customHeight="1"/>
    <row r="332" ht="15" customHeight="1"/>
    <row r="333" ht="15" customHeight="1"/>
    <row r="335" ht="15" customHeight="1"/>
    <row r="336" ht="15" customHeight="1"/>
    <row r="337" ht="15" customHeight="1"/>
    <row r="339" ht="15" customHeight="1"/>
    <row r="340" ht="15" customHeight="1"/>
    <row r="341" ht="15" customHeight="1"/>
    <row r="343" ht="15" customHeight="1"/>
    <row r="344" ht="15" customHeight="1"/>
    <row r="345" ht="15" customHeight="1"/>
    <row r="346" ht="15" customHeight="1"/>
    <row r="348" ht="15" customHeight="1"/>
    <row r="349" ht="15" customHeight="1"/>
    <row r="350" ht="15" customHeight="1"/>
    <row r="352" ht="15" customHeight="1"/>
    <row r="353" ht="15" customHeight="1"/>
    <row r="354" ht="15" customHeight="1"/>
    <row r="356" ht="15" customHeight="1"/>
    <row r="357" ht="15" customHeight="1"/>
    <row r="358" ht="15" customHeight="1"/>
    <row r="359" ht="15" customHeight="1"/>
    <row r="361" ht="15" customHeight="1"/>
    <row r="362" ht="15" customHeight="1"/>
    <row r="363" ht="15" customHeight="1"/>
    <row r="365" ht="15" customHeight="1"/>
    <row r="366" ht="15" customHeight="1"/>
    <row r="367" ht="15" customHeight="1"/>
    <row r="368" ht="15" customHeight="1"/>
    <row r="370" ht="15" customHeight="1"/>
    <row r="371" ht="15" customHeight="1"/>
    <row r="372" ht="15" customHeight="1"/>
    <row r="374" ht="15" customHeight="1"/>
    <row r="375" ht="15" customHeight="1"/>
    <row r="376" ht="15" customHeight="1"/>
    <row r="378" ht="15" customHeight="1"/>
    <row r="379" ht="15" customHeight="1"/>
    <row r="380" ht="15" customHeight="1"/>
    <row r="381" ht="15" customHeight="1"/>
    <row r="383" ht="15" customHeight="1"/>
    <row r="384" ht="15" customHeight="1"/>
    <row r="385" ht="15" customHeight="1"/>
    <row r="387" ht="15" customHeight="1"/>
    <row r="388" ht="15" customHeight="1"/>
    <row r="389" ht="15" customHeight="1"/>
    <row r="391" ht="15" customHeight="1"/>
    <row r="392" ht="15" customHeight="1"/>
    <row r="393" ht="15" customHeight="1"/>
    <row r="394" ht="15" customHeight="1"/>
    <row r="396" ht="15" customHeight="1"/>
    <row r="397" ht="15" customHeight="1"/>
    <row r="398" ht="15" customHeight="1"/>
    <row r="400" ht="15" customHeight="1"/>
    <row r="401" ht="15" customHeight="1"/>
    <row r="402" ht="15" customHeight="1"/>
    <row r="404" ht="15" customHeight="1"/>
    <row r="405" ht="15" customHeight="1"/>
    <row r="406" ht="15" customHeight="1"/>
    <row r="407" ht="15" customHeight="1"/>
    <row r="409" ht="15" customHeight="1"/>
    <row r="410" ht="15" customHeight="1"/>
    <row r="411" ht="15" customHeight="1"/>
    <row r="413" ht="15" customHeight="1"/>
    <row r="414" ht="15" customHeight="1"/>
    <row r="415" ht="15" customHeight="1"/>
    <row r="417" ht="15" customHeight="1"/>
    <row r="418" ht="15" customHeight="1"/>
    <row r="419" ht="15" customHeight="1"/>
    <row r="420" ht="15" customHeight="1"/>
    <row r="422" ht="15" customHeight="1"/>
    <row r="423" ht="15" customHeight="1"/>
    <row r="424" ht="15" customHeight="1"/>
    <row r="426" ht="15" customHeight="1"/>
    <row r="427" ht="15" customHeight="1"/>
    <row r="428" ht="15" customHeight="1"/>
    <row r="430" ht="15" customHeight="1"/>
    <row r="431" ht="15" customHeight="1"/>
    <row r="432" ht="15" customHeight="1"/>
    <row r="433" ht="15" customHeight="1"/>
    <row r="435" ht="15" customHeight="1"/>
    <row r="436" ht="15" customHeight="1"/>
    <row r="437" ht="15" customHeight="1"/>
    <row r="439" ht="15" customHeight="1"/>
    <row r="440" ht="15" customHeight="1"/>
    <row r="441" ht="15" customHeight="1"/>
    <row r="443" ht="15" customHeight="1"/>
    <row r="444" ht="15" customHeight="1"/>
    <row r="445" ht="15" customHeight="1"/>
    <row r="446" ht="15" customHeight="1"/>
    <row r="448" ht="15" customHeight="1"/>
    <row r="449" ht="15" customHeight="1"/>
    <row r="450" ht="15" customHeight="1"/>
    <row r="452" ht="15" customHeight="1"/>
    <row r="453" ht="15" customHeight="1"/>
    <row r="454" ht="15" customHeight="1"/>
    <row r="456" ht="15" customHeight="1"/>
    <row r="457" ht="15" customHeight="1"/>
    <row r="458" ht="15" customHeight="1"/>
    <row r="459" ht="15" customHeight="1"/>
    <row r="461" ht="15" customHeight="1"/>
    <row r="462" ht="15" customHeight="1"/>
    <row r="463" ht="15" customHeight="1"/>
    <row r="465" ht="15" customHeight="1"/>
    <row r="466" ht="15" customHeight="1"/>
    <row r="467" ht="15" customHeight="1"/>
    <row r="468" ht="15" customHeight="1"/>
    <row r="470" ht="15" customHeight="1"/>
    <row r="471" ht="15" customHeight="1"/>
    <row r="472" ht="15" customHeight="1"/>
    <row r="474" ht="15" customHeight="1"/>
    <row r="475" ht="15" customHeight="1"/>
    <row r="476" ht="15" customHeight="1"/>
    <row r="478" ht="15" customHeight="1"/>
    <row r="479" ht="15" customHeight="1"/>
    <row r="480" ht="15" customHeight="1"/>
    <row r="481" ht="15" customHeight="1"/>
    <row r="483" ht="15" customHeight="1"/>
    <row r="484" ht="15" customHeight="1"/>
    <row r="485" ht="15" customHeight="1"/>
    <row r="487" ht="15" customHeight="1"/>
    <row r="488" ht="15" customHeight="1"/>
    <row r="489" ht="15" customHeight="1"/>
    <row r="491" ht="15" customHeight="1"/>
    <row r="492" ht="15" customHeight="1"/>
    <row r="493" ht="15" customHeight="1"/>
    <row r="494" ht="15" customHeight="1"/>
    <row r="496" ht="15" customHeight="1"/>
    <row r="497" ht="15" customHeight="1"/>
    <row r="498" ht="15" customHeight="1"/>
    <row r="500" ht="15" customHeight="1"/>
    <row r="501" ht="15" customHeight="1"/>
    <row r="502" ht="15" customHeight="1"/>
    <row r="504" ht="15" customHeight="1"/>
    <row r="505" ht="15" customHeight="1"/>
    <row r="506" ht="15" customHeight="1"/>
    <row r="507" ht="15" customHeight="1"/>
    <row r="509" ht="15" customHeight="1"/>
    <row r="510" ht="15" customHeight="1"/>
    <row r="511" ht="15" customHeight="1"/>
    <row r="513" ht="15" customHeight="1"/>
    <row r="514" ht="15" customHeight="1"/>
    <row r="515" ht="15" customHeight="1"/>
    <row r="517" ht="15" customHeight="1"/>
    <row r="518" ht="15" customHeight="1"/>
    <row r="519" ht="15" customHeight="1"/>
    <row r="520" ht="15" customHeight="1"/>
    <row r="522" ht="15" customHeight="1"/>
    <row r="523" ht="15" customHeight="1"/>
    <row r="524" ht="15" customHeight="1"/>
    <row r="526" ht="15" customHeight="1"/>
    <row r="527" ht="15" customHeight="1"/>
    <row r="528" ht="15" customHeight="1"/>
    <row r="529" ht="15" customHeight="1"/>
    <row r="531" ht="15" customHeight="1"/>
    <row r="532" ht="15" customHeight="1"/>
    <row r="533" ht="15" customHeight="1"/>
    <row r="535" ht="15" customHeight="1"/>
    <row r="536" ht="15" customHeight="1"/>
    <row r="537" ht="15" customHeight="1"/>
    <row r="539" ht="15" customHeight="1"/>
    <row r="540" ht="15" customHeight="1"/>
    <row r="541" ht="15" customHeight="1"/>
    <row r="542" ht="15" customHeight="1"/>
    <row r="544" ht="15" customHeight="1"/>
    <row r="545" ht="15" customHeight="1"/>
    <row r="546" ht="15" customHeight="1"/>
    <row r="548" ht="15" customHeight="1"/>
    <row r="549" ht="15" customHeight="1"/>
    <row r="550" ht="15" customHeight="1"/>
    <row r="552" ht="15" customHeight="1"/>
    <row r="553" ht="15" customHeight="1"/>
    <row r="554" ht="15" customHeight="1"/>
    <row r="556" ht="15" customHeight="1"/>
    <row r="557" ht="15" customHeight="1"/>
    <row r="558" ht="15" customHeight="1"/>
    <row r="559" ht="15" customHeight="1"/>
    <row r="561" ht="15" customHeight="1"/>
    <row r="562" ht="15" customHeight="1"/>
    <row r="563" ht="15" customHeight="1"/>
    <row r="565" ht="15" customHeight="1"/>
    <row r="566" ht="15" customHeight="1"/>
    <row r="567" ht="15" customHeight="1"/>
    <row r="568" ht="15" customHeight="1"/>
    <row r="570" ht="15" customHeight="1"/>
    <row r="571" ht="15" customHeight="1"/>
    <row r="572" ht="15" customHeight="1"/>
    <row r="574" ht="15" customHeight="1"/>
    <row r="575" ht="15" customHeight="1"/>
    <row r="576" ht="15" customHeight="1"/>
    <row r="578" ht="15" customHeight="1"/>
    <row r="579" ht="15" customHeight="1"/>
    <row r="580" ht="15" customHeight="1"/>
    <row r="581" ht="15" customHeight="1"/>
    <row r="583" ht="15" customHeight="1"/>
    <row r="584" ht="15" customHeight="1"/>
    <row r="585" ht="15" customHeight="1"/>
    <row r="587" ht="15" customHeight="1"/>
    <row r="588" ht="15" customHeight="1"/>
    <row r="589" ht="15" customHeight="1"/>
    <row r="591" ht="15" customHeight="1"/>
    <row r="592" ht="15" customHeight="1"/>
    <row r="593" ht="15" customHeight="1"/>
    <row r="594" ht="15" customHeight="1"/>
    <row r="596" ht="15" customHeight="1"/>
    <row r="597" ht="15" customHeight="1"/>
    <row r="598" ht="15" customHeight="1"/>
    <row r="600" ht="15" customHeight="1"/>
    <row r="601" ht="15" customHeight="1"/>
    <row r="602" ht="15" customHeight="1"/>
    <row r="604" ht="15" customHeight="1"/>
    <row r="605" ht="15" customHeight="1"/>
    <row r="606" ht="15" customHeight="1"/>
    <row r="607" ht="15" customHeight="1"/>
    <row r="609" ht="15" customHeight="1"/>
    <row r="610" ht="15" customHeight="1"/>
    <row r="611" ht="15" customHeight="1"/>
    <row r="613" ht="15" customHeight="1"/>
    <row r="614" ht="15" customHeight="1"/>
    <row r="615" ht="15" customHeight="1"/>
    <row r="617" ht="15" customHeight="1"/>
    <row r="618" ht="15" customHeight="1"/>
    <row r="619" ht="15" customHeight="1"/>
    <row r="620" ht="15" customHeight="1"/>
    <row r="622" ht="15" customHeight="1"/>
    <row r="623" ht="15" customHeight="1"/>
    <row r="624" ht="15" customHeight="1"/>
    <row r="626" ht="15" customHeight="1"/>
    <row r="627" ht="15" customHeight="1"/>
    <row r="628" ht="15" customHeight="1"/>
    <row r="630" ht="15" customHeight="1"/>
    <row r="631" ht="15" customHeight="1"/>
    <row r="632" ht="15" customHeight="1"/>
    <row r="633" ht="15" customHeight="1"/>
    <row r="635" ht="15" customHeight="1"/>
    <row r="636" ht="15" customHeight="1"/>
    <row r="637" ht="15" customHeight="1"/>
    <row r="639" ht="15" customHeight="1"/>
    <row r="640" ht="15" customHeight="1"/>
    <row r="641" ht="15" customHeight="1"/>
    <row r="642" ht="15" customHeight="1"/>
    <row r="644" ht="15" customHeight="1"/>
    <row r="645" ht="15" customHeight="1"/>
    <row r="646" ht="15" customHeight="1"/>
    <row r="648" ht="15" customHeight="1"/>
    <row r="649" ht="15" customHeight="1"/>
    <row r="650" ht="15" customHeight="1"/>
    <row r="652" ht="15" customHeight="1"/>
    <row r="653" ht="15" customHeight="1"/>
    <row r="654" ht="15" customHeight="1"/>
    <row r="656" ht="15" customHeight="1"/>
    <row r="657" ht="15" customHeight="1"/>
    <row r="658" ht="15" customHeight="1"/>
    <row r="659" ht="15" customHeight="1"/>
    <row r="661" ht="15" customHeight="1"/>
    <row r="662" ht="15" customHeight="1"/>
    <row r="663" ht="15" customHeight="1"/>
    <row r="665" ht="15" customHeight="1"/>
    <row r="666" ht="15" customHeight="1"/>
    <row r="667" ht="15" customHeight="1"/>
    <row r="669" ht="15" customHeight="1"/>
    <row r="670" ht="15" customHeight="1"/>
    <row r="671" ht="15" customHeight="1"/>
    <row r="672" ht="15" customHeight="1"/>
    <row r="674" ht="15" customHeight="1"/>
    <row r="675" ht="15" customHeight="1"/>
    <row r="676" ht="15" customHeight="1"/>
    <row r="678" ht="15" customHeight="1"/>
    <row r="679" ht="15" customHeight="1"/>
    <row r="680" ht="15" customHeight="1"/>
    <row r="681" ht="15" customHeight="1"/>
    <row r="683" ht="15" customHeight="1"/>
    <row r="684" ht="15" customHeight="1"/>
    <row r="685" ht="15" customHeight="1"/>
    <row r="687" ht="15" customHeight="1"/>
    <row r="688" ht="15" customHeight="1"/>
    <row r="689" ht="15" customHeight="1"/>
    <row r="691" ht="15" customHeight="1"/>
    <row r="692" ht="15" customHeight="1"/>
    <row r="693" ht="15" customHeight="1"/>
    <row r="694" ht="15" customHeight="1"/>
    <row r="696" ht="15" customHeight="1"/>
    <row r="697" ht="15" customHeight="1"/>
    <row r="698" ht="15" customHeight="1"/>
    <row r="700" ht="15" customHeight="1"/>
    <row r="701" ht="15" customHeight="1"/>
    <row r="702" ht="15" customHeight="1"/>
    <row r="704" ht="15" customHeight="1"/>
    <row r="705" ht="15" customHeight="1"/>
    <row r="706" ht="15" customHeight="1"/>
    <row r="707" ht="15" customHeight="1"/>
    <row r="709" ht="15" customHeight="1"/>
    <row r="710" ht="15" customHeight="1"/>
    <row r="711" ht="15" customHeight="1"/>
    <row r="713" ht="15" customHeight="1"/>
    <row r="714" ht="15" customHeight="1"/>
    <row r="715" ht="15" customHeight="1"/>
    <row r="717" ht="15" customHeight="1"/>
    <row r="718" ht="15" customHeight="1"/>
    <row r="719" ht="15" customHeight="1"/>
    <row r="720" ht="15" customHeight="1"/>
    <row r="722" ht="15" customHeight="1"/>
    <row r="723" ht="15" customHeight="1"/>
    <row r="724" ht="15" customHeight="1"/>
    <row r="726" ht="15" customHeight="1"/>
    <row r="727" ht="15" customHeight="1"/>
    <row r="728" ht="15" customHeight="1"/>
    <row r="729" ht="15" customHeight="1"/>
    <row r="731" ht="15" customHeight="1"/>
    <row r="732" ht="15" customHeight="1"/>
    <row r="733" ht="15" customHeight="1"/>
    <row r="735" ht="15" customHeight="1"/>
    <row r="736" ht="15" customHeight="1"/>
    <row r="737" ht="15" customHeight="1"/>
    <row r="739" ht="15" customHeight="1"/>
    <row r="740" ht="15" customHeight="1"/>
    <row r="741" ht="15" customHeight="1"/>
    <row r="742" ht="15" customHeight="1"/>
    <row r="744" ht="15" customHeight="1"/>
    <row r="745" ht="15" customHeight="1"/>
    <row r="746" ht="15" customHeight="1"/>
    <row r="748" ht="15" customHeight="1"/>
    <row r="749" ht="15" customHeight="1"/>
    <row r="750" ht="15" customHeight="1"/>
    <row r="752" ht="15" customHeight="1"/>
    <row r="753" ht="15" customHeight="1"/>
    <row r="754" ht="15" customHeight="1"/>
    <row r="756" ht="15" customHeight="1"/>
    <row r="757" ht="15" customHeight="1"/>
    <row r="758" ht="15" customHeight="1"/>
    <row r="759" ht="15" customHeight="1"/>
    <row r="761" ht="15" customHeight="1"/>
    <row r="762" ht="15" customHeight="1"/>
    <row r="763" ht="15" customHeight="1"/>
    <row r="765" ht="15" customHeight="1"/>
    <row r="766" ht="15" customHeight="1"/>
    <row r="767" ht="15" customHeight="1"/>
    <row r="768" ht="15" customHeight="1"/>
    <row r="770" ht="15" customHeight="1"/>
    <row r="771" ht="15" customHeight="1"/>
    <row r="772" ht="15" customHeight="1"/>
    <row r="774" ht="15" customHeight="1"/>
    <row r="775" ht="15" customHeight="1"/>
    <row r="776" ht="15" customHeight="1"/>
    <row r="778" ht="15" customHeight="1"/>
    <row r="779" ht="15" customHeight="1"/>
    <row r="780" ht="15" customHeight="1"/>
    <row r="781" ht="15" customHeight="1"/>
    <row r="783" ht="15" customHeight="1"/>
    <row r="784" ht="15" customHeight="1"/>
    <row r="785" ht="15" customHeight="1"/>
    <row r="787" ht="15" customHeight="1"/>
    <row r="788" ht="15" customHeight="1"/>
    <row r="789" ht="15" customHeight="1"/>
    <row r="791" ht="15" customHeight="1"/>
    <row r="792" ht="15" customHeight="1"/>
    <row r="793" ht="15" customHeight="1"/>
    <row r="794" ht="15" customHeight="1"/>
    <row r="796" ht="15" customHeight="1"/>
    <row r="797" ht="15" customHeight="1"/>
    <row r="798" ht="15" customHeight="1"/>
    <row r="800" ht="15" customHeight="1"/>
    <row r="801" ht="15" customHeight="1"/>
    <row r="802" ht="15" customHeight="1"/>
    <row r="803" ht="15" customHeight="1"/>
    <row r="805" ht="15" customHeight="1"/>
    <row r="806" ht="15" customHeight="1"/>
    <row r="807" ht="15" customHeight="1"/>
    <row r="809" ht="15" customHeight="1"/>
    <row r="810" ht="15" customHeight="1"/>
    <row r="811" ht="15" customHeight="1"/>
    <row r="813" ht="15" customHeight="1"/>
    <row r="814" ht="15" customHeight="1"/>
    <row r="815" ht="15" customHeight="1"/>
    <row r="817" ht="15" customHeight="1"/>
    <row r="818" ht="15" customHeight="1"/>
    <row r="819" ht="15" customHeight="1"/>
    <row r="820" ht="15" customHeight="1"/>
    <row r="822" ht="15" customHeight="1"/>
    <row r="823" ht="15" customHeight="1"/>
    <row r="824" ht="15" customHeight="1"/>
    <row r="826" ht="15" customHeight="1"/>
    <row r="827" ht="15" customHeight="1"/>
    <row r="828" ht="15" customHeight="1"/>
    <row r="830" ht="15" customHeight="1"/>
    <row r="831" ht="15" customHeight="1"/>
    <row r="832" ht="15" customHeight="1"/>
    <row r="833" ht="15" customHeight="1"/>
    <row r="835" ht="15" customHeight="1"/>
    <row r="836" ht="15" customHeight="1"/>
    <row r="837" ht="15" customHeight="1"/>
    <row r="839" ht="15" customHeight="1"/>
    <row r="840" ht="15" customHeight="1"/>
    <row r="841" ht="15" customHeight="1"/>
    <row r="842" ht="15" customHeight="1"/>
    <row r="844" ht="15" customHeight="1"/>
    <row r="845" ht="15" customHeight="1"/>
    <row r="846" ht="15" customHeight="1"/>
    <row r="848" ht="15" customHeight="1"/>
    <row r="849" ht="15" customHeight="1"/>
    <row r="850" ht="15" customHeight="1"/>
    <row r="852" ht="15" customHeight="1"/>
    <row r="853" ht="15" customHeight="1"/>
    <row r="854" ht="15" customHeight="1"/>
    <row r="855" ht="15" customHeight="1"/>
    <row r="857" ht="15" customHeight="1"/>
    <row r="858" ht="15" customHeight="1"/>
    <row r="859" ht="15" customHeight="1"/>
    <row r="861" ht="15" customHeight="1"/>
    <row r="862" ht="15" customHeight="1"/>
    <row r="863" ht="15" customHeight="1"/>
    <row r="865" ht="15" customHeight="1"/>
    <row r="866" ht="15" customHeight="1"/>
    <row r="867" ht="15" customHeight="1"/>
    <row r="869" ht="15" customHeight="1"/>
    <row r="870" ht="15" customHeight="1"/>
    <row r="871" ht="15" customHeight="1"/>
    <row r="872" ht="15" customHeight="1"/>
    <row r="874" ht="15" customHeight="1"/>
    <row r="875" ht="15" customHeight="1"/>
    <row r="876" ht="15" customHeight="1"/>
    <row r="878" ht="15" customHeight="1"/>
    <row r="879" ht="15" customHeight="1"/>
    <row r="880" ht="15" customHeight="1"/>
    <row r="881" ht="15" customHeight="1"/>
    <row r="883" ht="15" customHeight="1"/>
    <row r="884" ht="15" customHeight="1"/>
    <row r="885" ht="15" customHeight="1"/>
    <row r="887" ht="15" customHeight="1"/>
    <row r="888" ht="15" customHeight="1"/>
    <row r="889" ht="15" customHeight="1"/>
    <row r="891" ht="15" customHeight="1"/>
    <row r="892" ht="15" customHeight="1"/>
    <row r="893" ht="15" customHeight="1"/>
    <row r="894" ht="15" customHeight="1"/>
    <row r="896" ht="15" customHeight="1"/>
    <row r="897" ht="15" customHeight="1"/>
    <row r="898" ht="15" customHeight="1"/>
    <row r="900" ht="15" customHeight="1"/>
    <row r="901" ht="15" customHeight="1"/>
    <row r="902" ht="15" customHeight="1"/>
    <row r="904" ht="15" customHeight="1"/>
    <row r="905" ht="15" customHeight="1"/>
    <row r="906" ht="15" customHeight="1"/>
    <row r="907" ht="15" customHeight="1"/>
    <row r="909" ht="15" customHeight="1"/>
    <row r="910" ht="15" customHeight="1"/>
    <row r="911" ht="15" customHeight="1"/>
    <row r="913" ht="15" customHeight="1"/>
    <row r="914" ht="15" customHeight="1"/>
    <row r="915" ht="15" customHeight="1"/>
    <row r="917" ht="15" customHeight="1"/>
    <row r="918" ht="15" customHeight="1"/>
    <row r="919" ht="15" customHeight="1"/>
    <row r="920" ht="15" customHeight="1"/>
    <row r="922" ht="15" customHeight="1"/>
    <row r="923" ht="15" customHeight="1"/>
    <row r="924" ht="15" customHeight="1"/>
    <row r="926" ht="15" customHeight="1"/>
    <row r="927" ht="15" customHeight="1"/>
    <row r="928" ht="15" customHeight="1"/>
    <row r="930" ht="15" customHeight="1"/>
    <row r="931" ht="15" customHeight="1"/>
    <row r="932" ht="15" customHeight="1"/>
    <row r="933" ht="15" customHeight="1"/>
    <row r="935" ht="15" customHeight="1"/>
    <row r="936" ht="15" customHeight="1"/>
    <row r="937" ht="15" customHeight="1"/>
    <row r="939" ht="15" customHeight="1"/>
    <row r="940" ht="15" customHeight="1"/>
    <row r="941" ht="15" customHeight="1"/>
    <row r="942" ht="15" customHeight="1"/>
    <row r="944" ht="15" customHeight="1"/>
    <row r="945" ht="15" customHeight="1"/>
    <row r="946" ht="15" customHeight="1"/>
    <row r="948" ht="15" customHeight="1"/>
    <row r="949" ht="15" customHeight="1"/>
    <row r="950" ht="15" customHeight="1"/>
    <row r="952" ht="15" customHeight="1"/>
    <row r="953" ht="15" customHeight="1"/>
    <row r="954" ht="15" customHeight="1"/>
    <row r="955" ht="15" customHeight="1"/>
    <row r="957" ht="15" customHeight="1"/>
    <row r="958" ht="15" customHeight="1"/>
    <row r="959" ht="15" customHeight="1"/>
    <row r="961" ht="15" customHeight="1"/>
    <row r="962" ht="15" customHeight="1"/>
    <row r="963" ht="15" customHeight="1"/>
    <row r="965" ht="15" customHeight="1"/>
    <row r="966" ht="15" customHeight="1"/>
    <row r="967" ht="15" customHeight="1"/>
    <row r="968" ht="15" customHeight="1"/>
    <row r="970" ht="15" customHeight="1"/>
    <row r="971" ht="15" customHeight="1"/>
    <row r="972" ht="15" customHeight="1"/>
    <row r="974" ht="15" customHeight="1"/>
    <row r="975" ht="15" customHeight="1"/>
    <row r="976" ht="15" customHeight="1"/>
    <row r="978" ht="15" customHeight="1"/>
    <row r="979" ht="15" customHeight="1"/>
    <row r="980" ht="15" customHeight="1"/>
    <row r="981" ht="15" customHeight="1"/>
    <row r="983" ht="15" customHeight="1"/>
    <row r="984" ht="15" customHeight="1"/>
    <row r="985" ht="15" customHeight="1"/>
    <row r="987" ht="15" customHeight="1"/>
    <row r="988" ht="15" customHeight="1"/>
    <row r="989" ht="15" customHeight="1"/>
    <row r="991" ht="15" customHeight="1"/>
    <row r="992" ht="15" customHeight="1"/>
    <row r="993" ht="15" customHeight="1"/>
    <row r="994" ht="15" customHeight="1"/>
    <row r="996" ht="15" customHeight="1"/>
    <row r="997" ht="15" customHeight="1"/>
    <row r="998" ht="15" customHeight="1"/>
    <row r="1000" ht="15" customHeight="1"/>
    <row r="1001" ht="15" customHeight="1"/>
    <row r="1002" ht="15" customHeight="1"/>
    <row r="1004" ht="15" customHeight="1"/>
    <row r="1005" ht="15" customHeight="1"/>
    <row r="1006" ht="15" customHeight="1"/>
    <row r="1007" ht="15" customHeight="1"/>
    <row r="1009" ht="15" customHeight="1"/>
    <row r="1010" ht="15" customHeight="1"/>
    <row r="1011" ht="15" customHeight="1"/>
    <row r="1013" ht="15" customHeight="1"/>
    <row r="1014" ht="15" customHeight="1"/>
    <row r="1015" ht="15" customHeight="1"/>
    <row r="1017" ht="15" customHeight="1"/>
    <row r="1018" ht="15" customHeight="1"/>
    <row r="1019" ht="15" customHeight="1"/>
    <row r="1020" ht="15" customHeight="1"/>
    <row r="1022" ht="15" customHeight="1"/>
    <row r="1023" ht="15" customHeight="1"/>
    <row r="1024" ht="15" customHeight="1"/>
    <row r="1026" ht="15" customHeight="1"/>
    <row r="1027" ht="15" customHeight="1"/>
    <row r="1028" ht="15" customHeight="1"/>
    <row r="1030" ht="15" customHeight="1"/>
    <row r="1031" ht="15" customHeight="1"/>
    <row r="1032" ht="15" customHeight="1"/>
    <row r="1033" ht="15" customHeight="1"/>
    <row r="1035" ht="15" customHeight="1"/>
    <row r="1036" ht="15" customHeight="1"/>
    <row r="1037" ht="15" customHeight="1"/>
    <row r="1039" ht="15" customHeight="1"/>
    <row r="1040" ht="15" customHeight="1"/>
    <row r="1041" ht="15" customHeight="1"/>
    <row r="1042" ht="15" customHeight="1"/>
    <row r="1044" ht="15" customHeight="1"/>
    <row r="1045" ht="15" customHeight="1"/>
    <row r="1046" ht="15" customHeight="1"/>
    <row r="1048" ht="15" customHeight="1"/>
    <row r="1049" ht="15" customHeight="1"/>
    <row r="1050" ht="15" customHeight="1"/>
    <row r="1052" ht="15" customHeight="1"/>
    <row r="1053" ht="15" customHeight="1"/>
    <row r="1054" ht="15" customHeight="1"/>
    <row r="1055" ht="15" customHeight="1"/>
    <row r="1057" ht="15" customHeight="1"/>
    <row r="1058" ht="15" customHeight="1"/>
    <row r="1059" ht="15" customHeight="1"/>
    <row r="1061" ht="15" customHeight="1"/>
    <row r="1062" ht="15" customHeight="1"/>
    <row r="1063" ht="15" customHeight="1"/>
    <row r="1065" ht="15" customHeight="1"/>
    <row r="1066" ht="15" customHeight="1"/>
    <row r="1067" ht="15" customHeight="1"/>
    <row r="1069" ht="15" customHeight="1"/>
    <row r="1070" ht="15" customHeight="1"/>
    <row r="1071" ht="15" customHeight="1"/>
    <row r="1072" ht="15" customHeight="1"/>
    <row r="1074" ht="15" customHeight="1"/>
    <row r="1075" ht="15" customHeight="1"/>
    <row r="1076" ht="15" customHeight="1"/>
    <row r="1078" ht="15" customHeight="1"/>
    <row r="1079" ht="15" customHeight="1"/>
    <row r="1080" ht="15" customHeight="1"/>
    <row r="1081" ht="15" customHeight="1"/>
    <row r="1083" ht="15" customHeight="1"/>
    <row r="1084" ht="15" customHeight="1"/>
    <row r="1085" ht="15" customHeight="1"/>
    <row r="1087" ht="15" customHeight="1"/>
    <row r="1088" ht="15" customHeight="1"/>
    <row r="1089" ht="15" customHeight="1"/>
    <row r="1091" ht="15" customHeight="1"/>
    <row r="1092" ht="15" customHeight="1"/>
    <row r="1093" ht="15" customHeight="1"/>
    <row r="1094" ht="15" customHeight="1"/>
    <row r="1096" ht="15" customHeight="1"/>
    <row r="1097" ht="15" customHeight="1"/>
    <row r="1098" ht="15" customHeight="1"/>
    <row r="1100" ht="15" customHeight="1"/>
    <row r="1101" ht="15" customHeight="1"/>
    <row r="1102" ht="15" customHeight="1"/>
    <row r="1104" ht="15" customHeight="1"/>
    <row r="1105" ht="15" customHeight="1"/>
    <row r="1106" ht="15" customHeight="1"/>
    <row r="1107" ht="15" customHeight="1"/>
    <row r="1109" ht="15" customHeight="1"/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43</vt:i4>
      </vt:variant>
      <vt:variant>
        <vt:lpstr>טווחים בעלי שם</vt:lpstr>
      </vt:variant>
      <vt:variant>
        <vt:i4>2</vt:i4>
      </vt:variant>
    </vt:vector>
  </HeadingPairs>
  <TitlesOfParts>
    <vt:vector size="45" baseType="lpstr">
      <vt:lpstr>נתונים ד'-1</vt:lpstr>
      <vt:lpstr>איור ד'-1</vt:lpstr>
      <vt:lpstr>נתונים ד'-2</vt:lpstr>
      <vt:lpstr>איור ד'-2</vt:lpstr>
      <vt:lpstr>נתונים ד'-3</vt:lpstr>
      <vt:lpstr>איור ד'-3</vt:lpstr>
      <vt:lpstr>נתונים ד'-4</vt:lpstr>
      <vt:lpstr>איור ד'-4</vt:lpstr>
      <vt:lpstr>נתונים ד-5</vt:lpstr>
      <vt:lpstr>איור ד'-5</vt:lpstr>
      <vt:lpstr>נתונים ד'-6</vt:lpstr>
      <vt:lpstr>איור ד'-6</vt:lpstr>
      <vt:lpstr>נתונים ד'-7 (א)</vt:lpstr>
      <vt:lpstr>איור ד'-7 (א)</vt:lpstr>
      <vt:lpstr>נתונים ד'-7 (ב)</vt:lpstr>
      <vt:lpstr>איור ד'-7 (ב)</vt:lpstr>
      <vt:lpstr>נתונים ד'-8</vt:lpstr>
      <vt:lpstr>איור ד'-8</vt:lpstr>
      <vt:lpstr>נתונים ד'-9</vt:lpstr>
      <vt:lpstr>איור ד'-9</vt:lpstr>
      <vt:lpstr>נתונים ד'-10</vt:lpstr>
      <vt:lpstr>איור ד'-10</vt:lpstr>
      <vt:lpstr>נתונים ד'-11</vt:lpstr>
      <vt:lpstr>איור ד'-11</vt:lpstr>
      <vt:lpstr>נתונים ד'-12</vt:lpstr>
      <vt:lpstr>איור ד'-12</vt:lpstr>
      <vt:lpstr>נתונים ד'-13</vt:lpstr>
      <vt:lpstr>איור ד'-13</vt:lpstr>
      <vt:lpstr>נתונים ד'-14</vt:lpstr>
      <vt:lpstr>איור ד'-14</vt:lpstr>
      <vt:lpstr>נתונים ד'-15(א)</vt:lpstr>
      <vt:lpstr>איור ד'-15(א)</vt:lpstr>
      <vt:lpstr>נתונים ד'-15(ב)</vt:lpstr>
      <vt:lpstr>איור ד'-15(ב)</vt:lpstr>
      <vt:lpstr>נתונים ד'-16</vt:lpstr>
      <vt:lpstr>איור ד'-16</vt:lpstr>
      <vt:lpstr>נתונים ד'-17</vt:lpstr>
      <vt:lpstr>איור ד'-17</vt:lpstr>
      <vt:lpstr>נתונים ד'-18</vt:lpstr>
      <vt:lpstr>איור ד'-18</vt:lpstr>
      <vt:lpstr>נתונים ד'-19</vt:lpstr>
      <vt:lpstr>איור ד'-19</vt:lpstr>
      <vt:lpstr>לוח אינדיקטורים</vt:lpstr>
      <vt:lpstr>'לוח אינדיקטורים'!_ftnref1</vt:lpstr>
      <vt:lpstr>'לוח אינדיקטורים'!_ftnref2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u022</dc:creator>
  <cp:lastModifiedBy>אמיר חטיב</cp:lastModifiedBy>
  <cp:lastPrinted>2019-03-10T06:36:46Z</cp:lastPrinted>
  <dcterms:created xsi:type="dcterms:W3CDTF">2016-01-14T07:22:04Z</dcterms:created>
  <dcterms:modified xsi:type="dcterms:W3CDTF">2024-03-12T11:47:16Z</dcterms:modified>
</cp:coreProperties>
</file>